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T:\MASTERS\Application\2027 Application\2027 Drafts\2. Pre-Application\"/>
    </mc:Choice>
  </mc:AlternateContent>
  <xr:revisionPtr revIDLastSave="0" documentId="13_ncr:1_{119F5977-A9D5-47A3-BF65-53BB53DEE3E2}" xr6:coauthVersionLast="47" xr6:coauthVersionMax="47" xr10:uidLastSave="{00000000-0000-0000-0000-000000000000}"/>
  <workbookProtection workbookAlgorithmName="SHA-512" workbookHashValue="vtAhQb6RwAVTze3oW/2NFtTL8rD+TluW0w8Gpui7sS/cykA+kxnAKnbf6Sf3Pkjum+GYVwNHslKtbRc2vwv/Fw==" workbookSaltValue="YnVFe1+bhZ77czDhlseu4g==" workbookSpinCount="100000" lockStructure="1"/>
  <bookViews>
    <workbookView xWindow="-103" yWindow="-103" windowWidth="16663" windowHeight="8743" tabRatio="787" firstSheet="1" activeTab="4" xr2:uid="{8769A6E5-1164-4923-A9E0-0CD5DA9E0D01}"/>
  </bookViews>
  <sheets>
    <sheet name="data" sheetId="1" state="hidden" r:id="rId1"/>
    <sheet name="Instructions" sheetId="2" r:id="rId2"/>
    <sheet name="Maximum Dev Cost" sheetId="4" r:id="rId3"/>
    <sheet name="WSHFC Use Only" sheetId="11" state="hidden" r:id="rId4"/>
    <sheet name="Square Footage" sheetId="6" r:id="rId5"/>
    <sheet name="Sources and Uses" sheetId="7" r:id="rId6"/>
    <sheet name="LIHTC Eligible Basis" sheetId="8" r:id="rId7"/>
    <sheet name="LIHTC Calc" sheetId="9" r:id="rId8"/>
    <sheet name="Financing Terms" sheetId="10" r:id="rId9"/>
  </sheets>
  <definedNames>
    <definedName name="_xlnm._FilterDatabase" localSheetId="2" hidden="1">'Maximum Dev Cost'!$A$58:$K$59</definedName>
    <definedName name="Approval">data!$B$37:$B$39</definedName>
    <definedName name="Cost_Drivers">data!$B$12:$B$25</definedName>
    <definedName name="Credit_Type">data!$B$27:$B$29</definedName>
    <definedName name="Development_Phase">data!$B$7:$B$10</definedName>
    <definedName name="Recommendation">data!$B$31:$B$35</definedName>
    <definedName name="TDC_Limit">data!$B$1:$B$5</definedName>
    <definedName name="TDC_Limit_Selection">'Maximum Dev Cost'!$K$59</definedName>
    <definedName name="Z_BF20CC56_EA05_47B4_8174_543B4536EDD8_.wvu.PrintArea" localSheetId="8" hidden="1">'Financing Terms'!$A$1:$M$48</definedName>
    <definedName name="Z_BF20CC56_EA05_47B4_8174_543B4536EDD8_.wvu.PrintArea" localSheetId="6" hidden="1">'LIHTC Eligible Basis'!$A$1:$I$117</definedName>
    <definedName name="Z_DFED3BBB_AA3A_47A0_B9A6_455515EE166B_.wvu.PrintArea" localSheetId="8" hidden="1">'Financing Terms'!$A$1:$M$48</definedName>
    <definedName name="Z_DFED3BBB_AA3A_47A0_B9A6_455515EE166B_.wvu.PrintArea" localSheetId="6" hidden="1">'LIHTC Eligible Basis'!$A$1:$I$117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9" l="1"/>
  <c r="D15" i="9"/>
  <c r="G141" i="7"/>
  <c r="G140" i="7"/>
  <c r="G139" i="7"/>
  <c r="G138" i="7"/>
  <c r="E31" i="9" l="1"/>
  <c r="G34" i="7"/>
  <c r="F113" i="8" l="1"/>
  <c r="F102" i="8"/>
  <c r="F99" i="8"/>
  <c r="F98" i="8"/>
  <c r="F97" i="8"/>
  <c r="F96" i="8"/>
  <c r="F95" i="8"/>
  <c r="F94" i="8"/>
  <c r="F93" i="8"/>
  <c r="F92" i="8"/>
  <c r="F91" i="8"/>
  <c r="F90" i="8"/>
  <c r="F89" i="8"/>
  <c r="F100" i="8" s="1"/>
  <c r="F88" i="8"/>
  <c r="F87" i="8"/>
  <c r="F83" i="8"/>
  <c r="F82" i="8"/>
  <c r="F84" i="8" s="1"/>
  <c r="F81" i="8"/>
  <c r="F77" i="8"/>
  <c r="F76" i="8"/>
  <c r="F75" i="8"/>
  <c r="F74" i="8"/>
  <c r="F73" i="8"/>
  <c r="F72" i="8"/>
  <c r="F71" i="8"/>
  <c r="F78" i="8" s="1"/>
  <c r="F70" i="8"/>
  <c r="F66" i="8"/>
  <c r="F65" i="8"/>
  <c r="F64" i="8"/>
  <c r="F63" i="8"/>
  <c r="F62" i="8"/>
  <c r="F61" i="8"/>
  <c r="F57" i="8"/>
  <c r="F56" i="8"/>
  <c r="F55" i="8"/>
  <c r="F58" i="8" s="1"/>
  <c r="F51" i="8"/>
  <c r="F50" i="8"/>
  <c r="F49" i="8"/>
  <c r="F48" i="8"/>
  <c r="F47" i="8"/>
  <c r="F46" i="8"/>
  <c r="F45" i="8"/>
  <c r="F44" i="8"/>
  <c r="F43" i="8"/>
  <c r="F42" i="8"/>
  <c r="F41" i="8"/>
  <c r="F40" i="8"/>
  <c r="F39" i="8"/>
  <c r="F52" i="8" s="1"/>
  <c r="F35" i="8"/>
  <c r="F34" i="8"/>
  <c r="F33" i="8"/>
  <c r="F32" i="8"/>
  <c r="F31" i="8"/>
  <c r="F30" i="8"/>
  <c r="F29" i="8"/>
  <c r="F28" i="8"/>
  <c r="F27" i="8"/>
  <c r="F26" i="8"/>
  <c r="F25" i="8"/>
  <c r="F24" i="8"/>
  <c r="F23" i="8"/>
  <c r="F22" i="8"/>
  <c r="F20" i="8"/>
  <c r="F16" i="8"/>
  <c r="F15" i="8"/>
  <c r="F14" i="8"/>
  <c r="F13" i="8"/>
  <c r="F12" i="8"/>
  <c r="F11" i="8"/>
  <c r="H16" i="10"/>
  <c r="H7" i="10"/>
  <c r="E18" i="9"/>
  <c r="B17" i="9"/>
  <c r="H113" i="8"/>
  <c r="G113" i="8"/>
  <c r="H100" i="8"/>
  <c r="G100" i="8"/>
  <c r="H84" i="8"/>
  <c r="G84" i="8"/>
  <c r="H78" i="8"/>
  <c r="G78" i="8"/>
  <c r="H67" i="8"/>
  <c r="G67" i="8"/>
  <c r="F67" i="8"/>
  <c r="H58" i="8"/>
  <c r="G58" i="8"/>
  <c r="H52" i="8"/>
  <c r="G52" i="8"/>
  <c r="H36" i="8"/>
  <c r="G36" i="8"/>
  <c r="H17" i="8"/>
  <c r="G17" i="8"/>
  <c r="K55" i="4"/>
  <c r="K54" i="4"/>
  <c r="K53" i="4"/>
  <c r="S127" i="7"/>
  <c r="U125" i="7"/>
  <c r="T125" i="7"/>
  <c r="S125" i="7"/>
  <c r="Q125" i="7"/>
  <c r="P125" i="7"/>
  <c r="O125" i="7"/>
  <c r="N125" i="7"/>
  <c r="M125" i="7"/>
  <c r="L125" i="7"/>
  <c r="S124" i="7"/>
  <c r="K124" i="7"/>
  <c r="J124" i="7"/>
  <c r="S123" i="7"/>
  <c r="K123" i="7"/>
  <c r="J123" i="7"/>
  <c r="S122" i="7"/>
  <c r="K122" i="7"/>
  <c r="J122" i="7"/>
  <c r="S121" i="7"/>
  <c r="K121" i="7"/>
  <c r="J121" i="7"/>
  <c r="S120" i="7"/>
  <c r="K120" i="7"/>
  <c r="J120" i="7"/>
  <c r="S119" i="7"/>
  <c r="K119" i="7"/>
  <c r="J119" i="7"/>
  <c r="S118" i="7"/>
  <c r="K118" i="7"/>
  <c r="J118" i="7"/>
  <c r="S117" i="7"/>
  <c r="K117" i="7"/>
  <c r="K125" i="7" s="1"/>
  <c r="J117" i="7"/>
  <c r="U114" i="7"/>
  <c r="T114" i="7"/>
  <c r="S114" i="7"/>
  <c r="Q114" i="7"/>
  <c r="P114" i="7"/>
  <c r="O114" i="7"/>
  <c r="N114" i="7"/>
  <c r="M114" i="7"/>
  <c r="L114" i="7"/>
  <c r="J114" i="7"/>
  <c r="S113" i="7"/>
  <c r="K113" i="7"/>
  <c r="K114" i="7" s="1"/>
  <c r="J113" i="7"/>
  <c r="U109" i="7"/>
  <c r="T109" i="7"/>
  <c r="S109" i="7"/>
  <c r="Q109" i="7"/>
  <c r="P109" i="7"/>
  <c r="O109" i="7"/>
  <c r="N109" i="7"/>
  <c r="M109" i="7"/>
  <c r="L109" i="7"/>
  <c r="S108" i="7"/>
  <c r="K108" i="7"/>
  <c r="J108" i="7"/>
  <c r="S107" i="7"/>
  <c r="K107" i="7"/>
  <c r="J107" i="7"/>
  <c r="S106" i="7"/>
  <c r="K106" i="7"/>
  <c r="J106" i="7"/>
  <c r="S105" i="7"/>
  <c r="K105" i="7"/>
  <c r="J105" i="7"/>
  <c r="S104" i="7"/>
  <c r="K104" i="7"/>
  <c r="J104" i="7"/>
  <c r="S103" i="7"/>
  <c r="K103" i="7"/>
  <c r="J103" i="7"/>
  <c r="S102" i="7"/>
  <c r="K102" i="7"/>
  <c r="J102" i="7"/>
  <c r="S101" i="7"/>
  <c r="K101" i="7"/>
  <c r="J101" i="7"/>
  <c r="S100" i="7"/>
  <c r="K100" i="7"/>
  <c r="J100" i="7"/>
  <c r="S99" i="7"/>
  <c r="K99" i="7"/>
  <c r="J99" i="7"/>
  <c r="S98" i="7"/>
  <c r="K98" i="7"/>
  <c r="J98" i="7"/>
  <c r="S97" i="7"/>
  <c r="K97" i="7"/>
  <c r="J97" i="7"/>
  <c r="S96" i="7"/>
  <c r="K96" i="7"/>
  <c r="K109" i="7" s="1"/>
  <c r="J96" i="7"/>
  <c r="U93" i="7"/>
  <c r="T93" i="7"/>
  <c r="S93" i="7"/>
  <c r="Q93" i="7"/>
  <c r="P93" i="7"/>
  <c r="O93" i="7"/>
  <c r="N93" i="7"/>
  <c r="M93" i="7"/>
  <c r="L93" i="7"/>
  <c r="S92" i="7"/>
  <c r="K92" i="7"/>
  <c r="J92" i="7"/>
  <c r="S91" i="7"/>
  <c r="K91" i="7"/>
  <c r="J91" i="7"/>
  <c r="S90" i="7"/>
  <c r="K90" i="7"/>
  <c r="K93" i="7" s="1"/>
  <c r="J90" i="7"/>
  <c r="U87" i="7"/>
  <c r="T87" i="7"/>
  <c r="S87" i="7"/>
  <c r="Q87" i="7"/>
  <c r="P87" i="7"/>
  <c r="O87" i="7"/>
  <c r="N87" i="7"/>
  <c r="M87" i="7"/>
  <c r="L87" i="7"/>
  <c r="J87" i="7"/>
  <c r="S86" i="7"/>
  <c r="K86" i="7"/>
  <c r="J86" i="7"/>
  <c r="S85" i="7"/>
  <c r="K85" i="7"/>
  <c r="J85" i="7"/>
  <c r="S84" i="7"/>
  <c r="K84" i="7"/>
  <c r="J84" i="7"/>
  <c r="S83" i="7"/>
  <c r="K83" i="7"/>
  <c r="J83" i="7"/>
  <c r="S82" i="7"/>
  <c r="K82" i="7"/>
  <c r="J82" i="7"/>
  <c r="S81" i="7"/>
  <c r="K81" i="7"/>
  <c r="K87" i="7" s="1"/>
  <c r="J81" i="7"/>
  <c r="S80" i="7"/>
  <c r="K80" i="7"/>
  <c r="J80" i="7"/>
  <c r="S79" i="7"/>
  <c r="K79" i="7"/>
  <c r="J79" i="7"/>
  <c r="U76" i="7"/>
  <c r="T76" i="7"/>
  <c r="S76" i="7"/>
  <c r="Q76" i="7"/>
  <c r="P76" i="7"/>
  <c r="O76" i="7"/>
  <c r="N76" i="7"/>
  <c r="M76" i="7"/>
  <c r="L76" i="7"/>
  <c r="S75" i="7"/>
  <c r="K75" i="7"/>
  <c r="J75" i="7"/>
  <c r="S74" i="7"/>
  <c r="K74" i="7"/>
  <c r="J74" i="7"/>
  <c r="S73" i="7"/>
  <c r="K73" i="7"/>
  <c r="J73" i="7"/>
  <c r="S72" i="7"/>
  <c r="K72" i="7"/>
  <c r="J72" i="7"/>
  <c r="S71" i="7"/>
  <c r="K71" i="7"/>
  <c r="J71" i="7"/>
  <c r="S70" i="7"/>
  <c r="K70" i="7"/>
  <c r="K76" i="7" s="1"/>
  <c r="J70" i="7"/>
  <c r="J76" i="7" s="1"/>
  <c r="U67" i="7"/>
  <c r="T67" i="7"/>
  <c r="S67" i="7"/>
  <c r="Q67" i="7"/>
  <c r="P67" i="7"/>
  <c r="O67" i="7"/>
  <c r="N67" i="7"/>
  <c r="M67" i="7"/>
  <c r="L67" i="7"/>
  <c r="S66" i="7"/>
  <c r="K66" i="7"/>
  <c r="J66" i="7"/>
  <c r="S65" i="7"/>
  <c r="K65" i="7"/>
  <c r="J65" i="7"/>
  <c r="S64" i="7"/>
  <c r="K64" i="7"/>
  <c r="K67" i="7" s="1"/>
  <c r="J64" i="7"/>
  <c r="J67" i="7" s="1"/>
  <c r="U61" i="7"/>
  <c r="T61" i="7"/>
  <c r="S61" i="7"/>
  <c r="Q61" i="7"/>
  <c r="P61" i="7"/>
  <c r="O61" i="7"/>
  <c r="N61" i="7"/>
  <c r="M61" i="7"/>
  <c r="L61" i="7"/>
  <c r="S60" i="7"/>
  <c r="K60" i="7"/>
  <c r="J60" i="7"/>
  <c r="S59" i="7"/>
  <c r="K59" i="7"/>
  <c r="J59" i="7"/>
  <c r="S58" i="7"/>
  <c r="K58" i="7"/>
  <c r="J58" i="7"/>
  <c r="S57" i="7"/>
  <c r="K57" i="7"/>
  <c r="J57" i="7"/>
  <c r="S56" i="7"/>
  <c r="K56" i="7"/>
  <c r="J56" i="7"/>
  <c r="S55" i="7"/>
  <c r="K55" i="7"/>
  <c r="J55" i="7"/>
  <c r="S54" i="7"/>
  <c r="K54" i="7"/>
  <c r="J54" i="7"/>
  <c r="S53" i="7"/>
  <c r="K53" i="7"/>
  <c r="J53" i="7"/>
  <c r="S52" i="7"/>
  <c r="K52" i="7"/>
  <c r="J52" i="7"/>
  <c r="S51" i="7"/>
  <c r="K51" i="7"/>
  <c r="J51" i="7"/>
  <c r="S50" i="7"/>
  <c r="K50" i="7"/>
  <c r="J50" i="7"/>
  <c r="S49" i="7"/>
  <c r="K49" i="7"/>
  <c r="J49" i="7"/>
  <c r="S48" i="7"/>
  <c r="K48" i="7"/>
  <c r="K61" i="7" s="1"/>
  <c r="G137" i="7" s="1"/>
  <c r="J48" i="7"/>
  <c r="U45" i="7"/>
  <c r="T45" i="7"/>
  <c r="Q45" i="7"/>
  <c r="P45" i="7"/>
  <c r="O45" i="7"/>
  <c r="N45" i="7"/>
  <c r="M45" i="7"/>
  <c r="L45" i="7"/>
  <c r="S44" i="7"/>
  <c r="K44" i="7"/>
  <c r="J44" i="7"/>
  <c r="S43" i="7"/>
  <c r="K43" i="7"/>
  <c r="J43" i="7"/>
  <c r="S42" i="7"/>
  <c r="K42" i="7"/>
  <c r="J42" i="7"/>
  <c r="S41" i="7"/>
  <c r="K41" i="7"/>
  <c r="J41" i="7"/>
  <c r="S40" i="7"/>
  <c r="K40" i="7"/>
  <c r="J40" i="7"/>
  <c r="S39" i="7"/>
  <c r="K39" i="7"/>
  <c r="J39" i="7"/>
  <c r="S38" i="7"/>
  <c r="K38" i="7"/>
  <c r="J38" i="7"/>
  <c r="S37" i="7"/>
  <c r="K37" i="7"/>
  <c r="J37" i="7"/>
  <c r="S36" i="7"/>
  <c r="K36" i="7"/>
  <c r="J36" i="7"/>
  <c r="S35" i="7"/>
  <c r="K35" i="7"/>
  <c r="J35" i="7"/>
  <c r="S34" i="7"/>
  <c r="K34" i="7"/>
  <c r="J34" i="7" s="1"/>
  <c r="S33" i="7"/>
  <c r="K33" i="7"/>
  <c r="J33" i="7" s="1"/>
  <c r="S32" i="7"/>
  <c r="K32" i="7"/>
  <c r="J32" i="7" s="1"/>
  <c r="S31" i="7"/>
  <c r="J31" i="7" s="1"/>
  <c r="K31" i="7"/>
  <c r="S30" i="7"/>
  <c r="K30" i="7"/>
  <c r="J30" i="7" s="1"/>
  <c r="S29" i="7"/>
  <c r="S45" i="7" s="1"/>
  <c r="K29" i="7"/>
  <c r="J29" i="7" s="1"/>
  <c r="U26" i="7"/>
  <c r="U128" i="7" s="1"/>
  <c r="T26" i="7"/>
  <c r="T128" i="7" s="1"/>
  <c r="S128" i="7" s="1"/>
  <c r="Q26" i="7"/>
  <c r="Q128" i="7" s="1"/>
  <c r="P26" i="7"/>
  <c r="P128" i="7" s="1"/>
  <c r="O26" i="7"/>
  <c r="O128" i="7" s="1"/>
  <c r="N26" i="7"/>
  <c r="N128" i="7" s="1"/>
  <c r="M26" i="7"/>
  <c r="M128" i="7" s="1"/>
  <c r="L26" i="7"/>
  <c r="L128" i="7" s="1"/>
  <c r="S25" i="7"/>
  <c r="J25" i="7" s="1"/>
  <c r="K25" i="7"/>
  <c r="S24" i="7"/>
  <c r="K24" i="7"/>
  <c r="J24" i="7" s="1"/>
  <c r="S23" i="7"/>
  <c r="K23" i="7"/>
  <c r="J23" i="7" s="1"/>
  <c r="S22" i="7"/>
  <c r="J22" i="7" s="1"/>
  <c r="K22" i="7"/>
  <c r="S21" i="7"/>
  <c r="K21" i="7"/>
  <c r="J21" i="7" s="1"/>
  <c r="S20" i="7"/>
  <c r="S26" i="7" s="1"/>
  <c r="K20" i="7"/>
  <c r="K26" i="7" s="1"/>
  <c r="B8" i="6"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7" i="6" a="1"/>
  <c r="B7" i="6"/>
  <c r="B6" i="6" a="1"/>
  <c r="B6" i="6" s="1"/>
  <c r="L37" i="6"/>
  <c r="K37" i="6"/>
  <c r="I37" i="6"/>
  <c r="H37" i="6"/>
  <c r="G37" i="6"/>
  <c r="F37" i="6"/>
  <c r="E37" i="6"/>
  <c r="D37" i="6"/>
  <c r="C37" i="6"/>
  <c r="J36" i="6"/>
  <c r="M36" i="6" s="1"/>
  <c r="J35" i="6"/>
  <c r="M35" i="6" s="1"/>
  <c r="J34" i="6"/>
  <c r="M34" i="6" s="1"/>
  <c r="J33" i="6"/>
  <c r="M33" i="6" s="1"/>
  <c r="J32" i="6"/>
  <c r="M32" i="6" s="1"/>
  <c r="J31" i="6"/>
  <c r="M31" i="6" s="1"/>
  <c r="J30" i="6"/>
  <c r="M30" i="6" s="1"/>
  <c r="J29" i="6"/>
  <c r="M29" i="6" s="1"/>
  <c r="J28" i="6"/>
  <c r="M28" i="6" s="1"/>
  <c r="M27" i="6"/>
  <c r="J27" i="6"/>
  <c r="J26" i="6"/>
  <c r="M26" i="6" s="1"/>
  <c r="J25" i="6"/>
  <c r="M25" i="6" s="1"/>
  <c r="M24" i="6"/>
  <c r="J24" i="6"/>
  <c r="J23" i="6"/>
  <c r="M23" i="6" s="1"/>
  <c r="J22" i="6"/>
  <c r="M22" i="6" s="1"/>
  <c r="J21" i="6"/>
  <c r="M21" i="6" s="1"/>
  <c r="J20" i="6"/>
  <c r="M20" i="6" s="1"/>
  <c r="J19" i="6"/>
  <c r="M19" i="6" s="1"/>
  <c r="J18" i="6"/>
  <c r="M18" i="6" s="1"/>
  <c r="J17" i="6"/>
  <c r="M17" i="6" s="1"/>
  <c r="J16" i="6"/>
  <c r="M16" i="6" s="1"/>
  <c r="J15" i="6"/>
  <c r="M15" i="6" s="1"/>
  <c r="J14" i="6"/>
  <c r="M14" i="6" s="1"/>
  <c r="J13" i="6"/>
  <c r="M13" i="6" s="1"/>
  <c r="J12" i="6"/>
  <c r="M12" i="6" s="1"/>
  <c r="M11" i="6"/>
  <c r="J11" i="6"/>
  <c r="J10" i="6"/>
  <c r="M10" i="6" s="1"/>
  <c r="M9" i="6"/>
  <c r="J9" i="6"/>
  <c r="J8" i="6"/>
  <c r="M8" i="6" s="1"/>
  <c r="J7" i="6"/>
  <c r="M7" i="6" s="1"/>
  <c r="M6" i="6"/>
  <c r="J6" i="6"/>
  <c r="F88" i="4"/>
  <c r="K65" i="4"/>
  <c r="K67" i="4" s="1"/>
  <c r="J65" i="4"/>
  <c r="J67" i="4" s="1"/>
  <c r="I65" i="4"/>
  <c r="I67" i="4" s="1"/>
  <c r="G65" i="4"/>
  <c r="G67" i="4" s="1"/>
  <c r="F65" i="4"/>
  <c r="F67" i="4" s="1"/>
  <c r="K45" i="7" l="1"/>
  <c r="G136" i="7" s="1"/>
  <c r="F21" i="8"/>
  <c r="F36" i="8" s="1"/>
  <c r="H115" i="8"/>
  <c r="E9" i="9" s="1"/>
  <c r="G115" i="8"/>
  <c r="F17" i="8"/>
  <c r="K128" i="7"/>
  <c r="J128" i="7" s="1"/>
  <c r="G135" i="7"/>
  <c r="K127" i="7"/>
  <c r="J45" i="7"/>
  <c r="J93" i="7"/>
  <c r="J61" i="7"/>
  <c r="J109" i="7"/>
  <c r="J125" i="7"/>
  <c r="J20" i="7"/>
  <c r="G35" i="7"/>
  <c r="J37" i="6"/>
  <c r="M37" i="6"/>
  <c r="K69" i="4"/>
  <c r="E17" i="9" l="1"/>
  <c r="E20" i="9" s="1"/>
  <c r="E22" i="9" s="1"/>
  <c r="E24" i="9" s="1"/>
  <c r="D9" i="9"/>
  <c r="J32" i="10"/>
  <c r="J33" i="10" s="1"/>
  <c r="E30" i="9"/>
  <c r="E32" i="9" s="1"/>
  <c r="E34" i="9" s="1"/>
  <c r="E37" i="9" s="1"/>
  <c r="K52" i="4"/>
  <c r="K56" i="4" s="1"/>
  <c r="K70" i="4" s="1"/>
  <c r="F89" i="4" s="1"/>
  <c r="F115" i="8"/>
  <c r="J26" i="7"/>
  <c r="K71" i="4"/>
  <c r="D17" i="9" l="1"/>
  <c r="J127" i="7"/>
  <c r="I26" i="7" s="1"/>
  <c r="D18" i="9" l="1"/>
  <c r="D20" i="9" s="1"/>
  <c r="D22" i="9" s="1"/>
  <c r="D24" i="9" s="1"/>
  <c r="E26" i="9" s="1"/>
  <c r="E39" i="9" s="1"/>
  <c r="H17" i="10" s="1"/>
  <c r="H18" i="10" s="1"/>
  <c r="I67" i="7"/>
  <c r="I85" i="7"/>
  <c r="I57" i="7"/>
  <c r="I53" i="7"/>
  <c r="I96" i="7"/>
  <c r="I55" i="7"/>
  <c r="I64" i="7"/>
  <c r="I99" i="7"/>
  <c r="I32" i="7"/>
  <c r="I107" i="7"/>
  <c r="I25" i="7"/>
  <c r="I56" i="7"/>
  <c r="I33" i="7"/>
  <c r="I21" i="7"/>
  <c r="I59" i="7"/>
  <c r="I34" i="7"/>
  <c r="I70" i="7"/>
  <c r="I98" i="7"/>
  <c r="I122" i="7"/>
  <c r="I60" i="7"/>
  <c r="I108" i="7"/>
  <c r="I80" i="7"/>
  <c r="I51" i="7"/>
  <c r="I104" i="7"/>
  <c r="I41" i="7"/>
  <c r="I50" i="7"/>
  <c r="I22" i="7"/>
  <c r="I49" i="7"/>
  <c r="I71" i="7"/>
  <c r="I24" i="7"/>
  <c r="I76" i="7"/>
  <c r="I39" i="7"/>
  <c r="I106" i="7"/>
  <c r="I91" i="7"/>
  <c r="I31" i="7"/>
  <c r="I73" i="7"/>
  <c r="I117" i="7"/>
  <c r="I97" i="7"/>
  <c r="I54" i="7"/>
  <c r="I38" i="7"/>
  <c r="I37" i="7"/>
  <c r="I75" i="7"/>
  <c r="I87" i="7"/>
  <c r="I100" i="7"/>
  <c r="I84" i="7"/>
  <c r="I48" i="7"/>
  <c r="I40" i="7"/>
  <c r="I121" i="7"/>
  <c r="I101" i="7"/>
  <c r="I58" i="7"/>
  <c r="I42" i="7"/>
  <c r="I23" i="7"/>
  <c r="I79" i="7"/>
  <c r="I29" i="7"/>
  <c r="I114" i="7"/>
  <c r="I92" i="7"/>
  <c r="I65" i="7"/>
  <c r="I103" i="7"/>
  <c r="I124" i="7"/>
  <c r="I105" i="7"/>
  <c r="I66" i="7"/>
  <c r="I90" i="7"/>
  <c r="I119" i="7"/>
  <c r="I83" i="7"/>
  <c r="I35" i="7"/>
  <c r="I123" i="7"/>
  <c r="I82" i="7"/>
  <c r="I86" i="7"/>
  <c r="I36" i="7"/>
  <c r="I72" i="7"/>
  <c r="I120" i="7"/>
  <c r="I44" i="7"/>
  <c r="I118" i="7"/>
  <c r="I74" i="7"/>
  <c r="I102" i="7"/>
  <c r="I52" i="7"/>
  <c r="I30" i="7"/>
  <c r="I43" i="7"/>
  <c r="I81" i="7"/>
  <c r="I113" i="7"/>
  <c r="I125" i="7"/>
  <c r="I20" i="7"/>
  <c r="I109" i="7"/>
  <c r="I45" i="7"/>
  <c r="I93" i="7"/>
  <c r="I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80C06678-3B81-4667-9BB0-D7881E6317D6}">
      <text>
        <r>
          <rPr>
            <sz val="9"/>
            <color indexed="81"/>
            <rFont val="Tahoma"/>
            <family val="2"/>
          </rPr>
          <t>Type "Yes" or "No" into cell for form to calculate correctly.</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<sst xmlns="http://schemas.openxmlformats.org/spreadsheetml/2006/main" count="490" uniqueCount="344">
  <si>
    <t>TDC_Limit</t>
  </si>
  <si>
    <t>Select from List</t>
  </si>
  <si>
    <t>Seattle</t>
  </si>
  <si>
    <t>Balance of King</t>
  </si>
  <si>
    <t>Metro</t>
  </si>
  <si>
    <t>Balance of State</t>
  </si>
  <si>
    <t>Development_Phase</t>
  </si>
  <si>
    <t>Pre-Application</t>
  </si>
  <si>
    <t>Closing - Final Bids</t>
  </si>
  <si>
    <t>Placing in Service</t>
  </si>
  <si>
    <t>Cost_Drivers</t>
  </si>
  <si>
    <t>Labor, shortage issues or other</t>
  </si>
  <si>
    <t>Commercial Wage Rates</t>
  </si>
  <si>
    <t>Market Escalation</t>
  </si>
  <si>
    <t>Site-related</t>
  </si>
  <si>
    <t>Structural</t>
  </si>
  <si>
    <t>Infrastructure</t>
  </si>
  <si>
    <t>Design</t>
  </si>
  <si>
    <t>Structured Parking</t>
  </si>
  <si>
    <t>Sewer/Stormwater</t>
  </si>
  <si>
    <t>Materials</t>
  </si>
  <si>
    <t>Location</t>
  </si>
  <si>
    <t>Service Space/Community Center</t>
  </si>
  <si>
    <t>Other</t>
  </si>
  <si>
    <t>Credit_Type</t>
  </si>
  <si>
    <t>9% Credit</t>
  </si>
  <si>
    <t>4% Credit</t>
  </si>
  <si>
    <t>Recommendation</t>
  </si>
  <si>
    <t>Approval Not Required</t>
  </si>
  <si>
    <t>Approve as Requested</t>
  </si>
  <si>
    <t>Approve with Changes</t>
  </si>
  <si>
    <t>Not Approved</t>
  </si>
  <si>
    <t>Approval</t>
  </si>
  <si>
    <t>Select</t>
  </si>
  <si>
    <t>Lisa Vatske</t>
  </si>
  <si>
    <t>Steve Walker</t>
  </si>
  <si>
    <t>Limit</t>
  </si>
  <si>
    <t>Studio</t>
  </si>
  <si>
    <t>One_Bdrm</t>
  </si>
  <si>
    <t>Two_Bdrm</t>
  </si>
  <si>
    <t>Three_Bdrm</t>
  </si>
  <si>
    <t>Four+Bdrm</t>
  </si>
  <si>
    <t>Select From List</t>
  </si>
  <si>
    <t>Total Development Cost Limit Waiver Request</t>
  </si>
  <si>
    <t>Date of Waiver Request:</t>
  </si>
  <si>
    <t>Program Type:</t>
  </si>
  <si>
    <t>Project Name:</t>
  </si>
  <si>
    <t>Project City, County:</t>
  </si>
  <si>
    <t>Sponsor Organization:</t>
  </si>
  <si>
    <t>Project Contact:</t>
  </si>
  <si>
    <t xml:space="preserve">Development Phase:  </t>
  </si>
  <si>
    <t>1.</t>
  </si>
  <si>
    <t>Has this project received a TDC Waiver in the past? If so:</t>
  </si>
  <si>
    <t>Approval Date:</t>
  </si>
  <si>
    <t>Approved TDC:</t>
  </si>
  <si>
    <t>2.</t>
  </si>
  <si>
    <t>Please fill out all forms in this workbook:</t>
  </si>
  <si>
    <t>Square Footage</t>
  </si>
  <si>
    <t>Sources and Uses</t>
  </si>
  <si>
    <t>LIHTC Eligible Basis</t>
  </si>
  <si>
    <t>LIHTC Calculation</t>
  </si>
  <si>
    <t>Financing Terms</t>
  </si>
  <si>
    <t>3.</t>
  </si>
  <si>
    <t>Description of Project</t>
  </si>
  <si>
    <t>4.</t>
  </si>
  <si>
    <t>Explain what this cost estimate is based on (bids, drawings, etc).</t>
  </si>
  <si>
    <t>5.</t>
  </si>
  <si>
    <t>Calculation of Project's Total Development Cost*</t>
  </si>
  <si>
    <t xml:space="preserve">Total Residential Project Cost </t>
  </si>
  <si>
    <t>- Land</t>
  </si>
  <si>
    <t>- Offsite Infrastructure</t>
  </si>
  <si>
    <t>- Capitalized Reserves</t>
  </si>
  <si>
    <t>Total Development Cost</t>
  </si>
  <si>
    <t>6.</t>
  </si>
  <si>
    <t>Calculation of Project's TDC limit:</t>
  </si>
  <si>
    <t>Which limits is this project subject to?</t>
  </si>
  <si>
    <t>1 Bedroom</t>
  </si>
  <si>
    <t>2 Bedroom</t>
  </si>
  <si>
    <t>3 Bedroom</t>
  </si>
  <si>
    <t>4+ Bedroom</t>
  </si>
  <si>
    <t>Number of Units**</t>
  </si>
  <si>
    <t>Average Square Feet of Units</t>
  </si>
  <si>
    <t>Appropriate Cost/Unit Limits</t>
  </si>
  <si>
    <t>Max Cost by Unit Type</t>
  </si>
  <si>
    <t>Project's Total Development Cost Limit:</t>
  </si>
  <si>
    <t>$  Amount Above TDC Limt</t>
  </si>
  <si>
    <t>% Above TDC Limit</t>
  </si>
  <si>
    <t>7.</t>
  </si>
  <si>
    <t>Cost Drivers</t>
  </si>
  <si>
    <t>Category</t>
  </si>
  <si>
    <t>Cost</t>
  </si>
  <si>
    <t>Abbreviated description</t>
  </si>
  <si>
    <t xml:space="preserve">1. </t>
  </si>
  <si>
    <t xml:space="preserve">
</t>
  </si>
  <si>
    <t xml:space="preserve">2. </t>
  </si>
  <si>
    <t xml:space="preserve">3. </t>
  </si>
  <si>
    <t xml:space="preserve">4. </t>
  </si>
  <si>
    <t xml:space="preserve">5. </t>
  </si>
  <si>
    <t xml:space="preserve">6. </t>
  </si>
  <si>
    <t xml:space="preserve">7. </t>
  </si>
  <si>
    <t xml:space="preserve">8. </t>
  </si>
  <si>
    <t xml:space="preserve">9. </t>
  </si>
  <si>
    <t>Total</t>
  </si>
  <si>
    <t>Amount Project exceeds Limit</t>
  </si>
  <si>
    <t>8.</t>
  </si>
  <si>
    <t>Narrative explanation of each cost driver listed above.</t>
  </si>
  <si>
    <t>9.</t>
  </si>
  <si>
    <t>Complete the following:</t>
  </si>
  <si>
    <t>Number of Units by Building Type:</t>
  </si>
  <si>
    <t>Single Family Detached</t>
  </si>
  <si>
    <t>New Construction</t>
  </si>
  <si>
    <t>Townhouse/Duplex</t>
  </si>
  <si>
    <t>Rehabilitation</t>
  </si>
  <si>
    <t>Walk-Up/Garden Style Apartments</t>
  </si>
  <si>
    <t>Low-Rise (2-3 stories with elevator)</t>
  </si>
  <si>
    <t>State Prevailing Wages - Residential</t>
  </si>
  <si>
    <t>Mid-Rise (4-8 stories with elevator)</t>
  </si>
  <si>
    <t>State Prevailing Wages - Commercial</t>
  </si>
  <si>
    <t>High Rise (9+ stories with elevator)</t>
  </si>
  <si>
    <t>Davis Bacon Wages - Residential</t>
  </si>
  <si>
    <t>Davis Bacon Wages - Commercial</t>
  </si>
  <si>
    <t>Parking</t>
  </si>
  <si>
    <t>No wage requirements</t>
  </si>
  <si>
    <r>
      <t xml:space="preserve">  Number of Structured Parking</t>
    </r>
    <r>
      <rPr>
        <sz val="11"/>
        <color theme="1"/>
        <rFont val="Calibri"/>
        <family val="2"/>
      </rPr>
      <t>†</t>
    </r>
    <r>
      <rPr>
        <sz val="11"/>
        <color theme="1"/>
        <rFont val="Calibri"/>
        <family val="2"/>
        <scheme val="minor"/>
      </rPr>
      <t xml:space="preserve"> Stalls
</t>
    </r>
    <r>
      <rPr>
        <sz val="9"/>
        <color indexed="8"/>
        <rFont val="Calibri"/>
        <family val="2"/>
      </rPr>
      <t xml:space="preserve">  (Residential Only)</t>
    </r>
  </si>
  <si>
    <r>
      <rPr>
        <b/>
        <sz val="10"/>
        <color indexed="8"/>
        <rFont val="Calibri"/>
        <family val="2"/>
      </rPr>
      <t>*</t>
    </r>
    <r>
      <rPr>
        <sz val="10"/>
        <color indexed="8"/>
        <rFont val="Calibri"/>
        <family val="2"/>
      </rPr>
      <t xml:space="preserve">The Total Development Cost submitted in the Application may not exceed the Total Development Cost in the waiver request.  </t>
    </r>
  </si>
  <si>
    <r>
      <t>*</t>
    </r>
    <r>
      <rPr>
        <b/>
        <sz val="10"/>
        <color indexed="8"/>
        <rFont val="Calibri"/>
        <family val="2"/>
      </rPr>
      <t>*</t>
    </r>
    <r>
      <rPr>
        <sz val="10"/>
        <color indexed="8"/>
        <rFont val="Calibri"/>
        <family val="2"/>
      </rPr>
      <t xml:space="preserve"> Include Low-Income, Market Rate and Common Area Units.</t>
    </r>
  </si>
  <si>
    <t>† Structured parking is defined as an above-grade or underground structure specifically designed for vehicle parking.</t>
  </si>
  <si>
    <t>SQUARE FOOTAGE DETAILS</t>
  </si>
  <si>
    <t>RESIDENTIAL</t>
  </si>
  <si>
    <t>NON-RESIDENTIAL</t>
  </si>
  <si>
    <t>TOTAL</t>
  </si>
  <si>
    <t>Building #</t>
  </si>
  <si>
    <t># of Floors</t>
  </si>
  <si>
    <t>Low-Income Units</t>
  </si>
  <si>
    <t>Common Area/ Manager Units</t>
  </si>
  <si>
    <t>Market Rate Units</t>
  </si>
  <si>
    <t>Common Area for Residential Services</t>
  </si>
  <si>
    <t>Other Common Area</t>
  </si>
  <si>
    <t>Structured Residential Parking</t>
  </si>
  <si>
    <t>Total Residential Gross Square Footage</t>
  </si>
  <si>
    <t># of Floors (Non-Residential)</t>
  </si>
  <si>
    <t>Gross Square Footage</t>
  </si>
  <si>
    <t>Total Gross Square Footage</t>
  </si>
  <si>
    <t>Development Budgets</t>
  </si>
  <si>
    <t>Project Name</t>
  </si>
  <si>
    <t>Enter Project Name</t>
  </si>
  <si>
    <t>Date of Budget</t>
  </si>
  <si>
    <t>% Total Project Cost</t>
  </si>
  <si>
    <t>Total Project Cost</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</si>
  <si>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</si>
  <si>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</si>
  <si>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</si>
  <si>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</si>
  <si>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</si>
  <si>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</si>
  <si>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</si>
  <si>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</si>
  <si>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</si>
  <si>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</si>
  <si>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</si>
  <si>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</si>
  <si>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</si>
  <si>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</si>
  <si>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</si>
  <si>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</si>
  <si>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</si>
  <si>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</si>
  <si>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</si>
  <si>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</si>
  <si>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</si>
  <si>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</si>
  <si>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</si>
  <si>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</si>
  <si>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</si>
  <si>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</si>
  <si>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</si>
  <si>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</si>
  <si>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</si>
  <si>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</si>
  <si>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</si>
  <si>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</si>
  <si>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</si>
  <si>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</si>
  <si>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</si>
  <si>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</si>
  <si>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</si>
  <si>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</si>
  <si>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</si>
  <si>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</si>
  <si>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</si>
  <si>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</si>
  <si>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</si>
  <si>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</si>
  <si>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</si>
  <si>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</si>
  <si>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</si>
  <si>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</si>
  <si>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</si>
  <si>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</si>
  <si>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</si>
  <si>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</si>
  <si>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</si>
  <si>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</si>
  <si>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</si>
  <si>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</si>
  <si>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</si>
  <si>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</si>
  <si>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</si>
  <si>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</si>
  <si>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</si>
  <si>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</si>
  <si>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</si>
  <si>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</si>
  <si>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</si>
  <si>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</si>
  <si>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</si>
  <si>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</si>
  <si>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</si>
  <si>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</si>
  <si>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t>3rd Party Certification of final development cost</t>
  </si>
  <si>
    <t>Marketing/Leasing Expenses</t>
  </si>
  <si>
    <t>Carrying Costs at Rent up/Lease Up Reserve</t>
  </si>
  <si>
    <t>Eligible Basis Community Facilities</t>
  </si>
  <si>
    <t>Community Facilities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</si>
  <si>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</si>
  <si>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</si>
  <si>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</si>
  <si>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</si>
  <si>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</si>
  <si>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</si>
  <si>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</si>
  <si>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</si>
  <si>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</si>
  <si>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</si>
  <si>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</si>
  <si>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</si>
  <si>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</si>
  <si>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</si>
  <si>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Construction</t>
  </si>
  <si>
    <t>Soft Costs</t>
  </si>
  <si>
    <t>Financing Costs</t>
  </si>
  <si>
    <t>Total Residential Development Cost</t>
  </si>
  <si>
    <t>LIHTC ELIGIBLE BASIS</t>
  </si>
  <si>
    <t>R  E  S  I  D  E  N  T  I  A  L</t>
  </si>
  <si>
    <t>Total Residential Project Cost</t>
  </si>
  <si>
    <t>Eligible Basis</t>
  </si>
  <si>
    <t>Acquisition</t>
  </si>
  <si>
    <t>New Construction/ Rehab</t>
  </si>
  <si>
    <t xml:space="preserve">Other: </t>
  </si>
  <si>
    <t xml:space="preserve">New Construction Contingency   </t>
  </si>
  <si>
    <t>Environmental Abatement (Building)</t>
  </si>
  <si>
    <t>Environmental Abatement (Land)</t>
  </si>
  <si>
    <t>Project Management / Dev Consultant Fees</t>
  </si>
  <si>
    <t>*Bridge Loan Fees</t>
  </si>
  <si>
    <t>*Bridge Loan Interest</t>
  </si>
  <si>
    <t>*Other:</t>
  </si>
  <si>
    <t>Construction Loan Expenses</t>
  </si>
  <si>
    <t>Permanent Loan Expenses</t>
  </si>
  <si>
    <t>*LIHTC Legal</t>
  </si>
  <si>
    <t>*LIHTC Owners Title Policy</t>
  </si>
  <si>
    <t>*Operating Reserves</t>
  </si>
  <si>
    <t>*Replacement Reserves</t>
  </si>
  <si>
    <t>*Nonprofit Donation</t>
  </si>
  <si>
    <t>*Carrying Costs at Rent up/ Lease Up Reserve</t>
  </si>
  <si>
    <t>Basis Eligible Community Facility</t>
  </si>
  <si>
    <t>NOTE: includes both Residential and NonResidential</t>
  </si>
  <si>
    <t>TOTALS:</t>
  </si>
  <si>
    <t>*Italicized items are considered Intermediary Costs or Capitalized Reserves and may not be included in Eligible Basis or in the Total Project Costs for the purposes of calculating the Maximum Developer Fees.</t>
  </si>
  <si>
    <t>LIHTC CALCULATION</t>
  </si>
  <si>
    <t>130% Eligible Basis Boost</t>
  </si>
  <si>
    <t>Is project located in a DDA or a QCT?</t>
  </si>
  <si>
    <t>YES/NO</t>
  </si>
  <si>
    <t>Eligible Basis Credit Calculation</t>
  </si>
  <si>
    <t>Rehab/New Construction</t>
  </si>
  <si>
    <r>
      <t xml:space="preserve">Total Eligible Basis </t>
    </r>
    <r>
      <rPr>
        <i/>
        <sz val="10"/>
        <color indexed="8"/>
        <rFont val="Arial"/>
        <family val="2"/>
      </rPr>
      <t>(from LIHTC Budget)</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</si>
  <si>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</si>
  <si>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</si>
  <si>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</si>
  <si>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</si>
  <si>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t>
  </si>
  <si>
    <t>Adjusted Eligible Basis</t>
  </si>
  <si>
    <t>* DDA or QCT Basis Boost (100% or 130%)</t>
  </si>
  <si>
    <r>
      <t xml:space="preserve">* Applicable Fraction </t>
    </r>
    <r>
      <rPr>
        <i/>
        <sz val="10"/>
        <color indexed="8"/>
        <rFont val="Arial"/>
        <family val="2"/>
      </rPr>
      <t>(Use the Buildings Form if Needed)</t>
    </r>
  </si>
  <si>
    <t>Qualified Basis</t>
  </si>
  <si>
    <t>* Applicable Percentage</t>
  </si>
  <si>
    <t>Maximum Annual Credit Amount Requested based on Qualified Basis</t>
  </si>
  <si>
    <t>Total Maximum Annual Credit Amount Requested based on Qualified Basis</t>
  </si>
  <si>
    <t>Equity Gap Calculation</t>
  </si>
  <si>
    <t>Total Project Costs</t>
  </si>
  <si>
    <r>
      <t xml:space="preserve">- Total Project Sources excluding LIHTC Equity </t>
    </r>
    <r>
      <rPr>
        <i/>
        <sz val="10"/>
        <color indexed="8"/>
        <rFont val="Arial"/>
        <family val="2"/>
      </rPr>
      <t>(From Financing Terms)</t>
    </r>
  </si>
  <si>
    <t>Equity Gap</t>
  </si>
  <si>
    <t>Divided by Tax Credit Factor</t>
  </si>
  <si>
    <t>Divided by 10 Years</t>
  </si>
  <si>
    <t>Maximum Annual Credit Amount based on Equity Gap</t>
  </si>
  <si>
    <t>Maximum Annual Credit Requested</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</si>
  <si>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</si>
  <si>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</si>
  <si>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</si>
  <si>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</si>
  <si>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</si>
  <si>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</si>
  <si>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</si>
  <si>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</si>
  <si>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Calibri"/>
        <family val="2"/>
      </rPr>
      <t>(Do not include LIHTC Equity)</t>
    </r>
  </si>
  <si>
    <t xml:space="preserve"> Loan Term</t>
  </si>
  <si>
    <r>
      <t xml:space="preserve">Repayment Structure
</t>
    </r>
    <r>
      <rPr>
        <sz val="11"/>
        <rFont val="Calibri"/>
        <family val="2"/>
      </rPr>
      <t>(e.g. deferred, cash flow only, etc.)</t>
    </r>
  </si>
  <si>
    <t>Total Permanent Sources Excluding Equity</t>
  </si>
  <si>
    <t>Expected LIHTC Equity</t>
  </si>
  <si>
    <t>Total Permanent Sources</t>
  </si>
  <si>
    <t>Issuer of Tax-Exempt Bonds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</si>
  <si>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</si>
  <si>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</si>
  <si>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</si>
  <si>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</si>
  <si>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</si>
  <si>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</si>
  <si>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</si>
  <si>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Calibri"/>
        <family val="2"/>
      </rPr>
      <t xml:space="preserve">÷ </t>
    </r>
    <r>
      <rPr>
        <sz val="11"/>
        <color theme="1"/>
        <rFont val="Calibri"/>
        <family val="2"/>
        <scheme val="minor"/>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</si>
  <si>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</si>
  <si>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</si>
  <si>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</si>
  <si>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</si>
  <si>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</si>
  <si>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</si>
  <si>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</si>
  <si>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</si>
  <si>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</si>
  <si>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</si>
  <si>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</si>
  <si>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FHA Insurance</t>
  </si>
  <si>
    <t>Bond Insurance</t>
  </si>
  <si>
    <t xml:space="preserve">Other (Specify): </t>
  </si>
  <si>
    <t>Early Redemption</t>
  </si>
  <si>
    <t>Will any of the bonds be paid off at Placed in Service?</t>
  </si>
  <si>
    <t xml:space="preserve">No </t>
  </si>
  <si>
    <t>Yes</t>
  </si>
  <si>
    <t>Amount:</t>
  </si>
  <si>
    <t>Date:</t>
  </si>
  <si>
    <t>WSHFC Staff Use Only</t>
  </si>
  <si>
    <t>Reviewed by:</t>
  </si>
  <si>
    <t>Recommendation:</t>
  </si>
  <si>
    <t>Rationale:</t>
  </si>
  <si>
    <t>Approved by:</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</si>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</sst>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
    <numFmt numFmtId="169" formatCode="0.000%"/>
    <numFmt numFmtId="170" formatCode="0.0000%"/>
  </numFmts>
  <fonts count="8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u/>
      <sz val="11"/>
      <color theme="10"/>
      <name val="Calibri"/>
      <family val="2"/>
      <scheme val="minor"/>
    </font>
    <font>
      <b/>
      <u/>
      <sz val="11"/>
      <color theme="1"/>
      <name val="Calibri"/>
      <family val="2"/>
      <scheme val="minor"/>
    </font>
    <font>
      <sz val="10"/>
      <color theme="1"/>
      <name val="Calibri"/>
      <family val="2"/>
      <scheme val="minor"/>
    </font>
    <font>
      <b/>
      <sz val="9"/>
      <color indexed="8"/>
      <name val="Calibri"/>
      <family val="2"/>
    </font>
    <font>
      <sz val="9"/>
      <color indexed="8"/>
      <name val="Calibri"/>
      <family val="2"/>
    </font>
    <font>
      <b/>
      <sz val="9"/>
      <color theme="1"/>
      <name val="Calibri"/>
      <family val="2"/>
      <scheme val="minor"/>
    </font>
    <font>
      <sz val="9"/>
      <color theme="1"/>
      <name val="Calibri"/>
      <family val="2"/>
      <scheme val="minor"/>
    </font>
    <font>
      <sz val="11"/>
      <color theme="1"/>
      <name val="Calibri"/>
      <family val="2"/>
    </font>
    <font>
      <sz val="10"/>
      <color indexed="8"/>
      <name val="Calibri"/>
      <family val="2"/>
    </font>
    <font>
      <b/>
      <sz val="10"/>
      <color indexed="8"/>
      <name val="Calibri"/>
      <family val="2"/>
    </font>
    <font>
      <b/>
      <sz val="10"/>
      <color theme="1"/>
      <name val="Calibri"/>
      <family val="2"/>
      <scheme val="minor"/>
    </font>
    <font>
      <sz val="8"/>
      <name val="Verdana"/>
      <family val="2"/>
    </font>
    <font>
      <sz val="10"/>
      <name val="Arial"/>
      <family val="2"/>
    </font>
    <font>
      <b/>
      <sz val="12"/>
      <name val="Verdana"/>
      <family val="2"/>
    </font>
    <font>
      <b/>
      <sz val="14"/>
      <name val="Calibri"/>
      <family val="2"/>
      <scheme val="minor"/>
    </font>
    <font>
      <b/>
      <sz val="11"/>
      <name val="Calibri"/>
      <family val="2"/>
      <scheme val="minor"/>
    </font>
    <font>
      <sz val="11"/>
      <name val="Calibri"/>
      <family val="2"/>
      <scheme val="minor"/>
    </font>
    <font>
      <b/>
      <sz val="8"/>
      <name val="Verdana"/>
      <family val="2"/>
    </font>
    <font>
      <b/>
      <sz val="10"/>
      <name val="Verdana"/>
      <family val="2"/>
    </font>
    <font>
      <b/>
      <sz val="10"/>
      <name val="Calibri"/>
      <family val="2"/>
      <scheme val="minor"/>
    </font>
    <font>
      <b/>
      <i/>
      <sz val="8"/>
      <name val="Verdana"/>
      <family val="2"/>
    </font>
    <font>
      <sz val="8"/>
      <name val="Calibri"/>
      <family val="2"/>
      <scheme val="minor"/>
    </font>
    <font>
      <i/>
      <sz val="8"/>
      <name val="Verdana"/>
      <family val="2"/>
    </font>
    <font>
      <b/>
      <sz val="8"/>
      <color rgb="FFFF0000"/>
      <name val="Calibri"/>
      <family val="2"/>
      <scheme val="minor"/>
    </font>
    <font>
      <sz val="10"/>
      <name val="Calibri"/>
      <family val="2"/>
      <scheme val="minor"/>
    </font>
    <font>
      <b/>
      <sz val="11"/>
      <color rgb="FFFF0000"/>
      <name val="Calibri"/>
      <family val="2"/>
      <scheme val="minor"/>
    </font>
    <font>
      <b/>
      <sz val="12"/>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indexed="8"/>
      <name val="Calibri"/>
      <family val="2"/>
    </font>
    <font>
      <b/>
      <sz val="10"/>
      <name val="Arial"/>
      <family val="2"/>
    </font>
    <font>
      <sz val="10"/>
      <name val="Tms Rmn"/>
    </font>
    <font>
      <b/>
      <sz val="10"/>
      <color indexed="60"/>
      <name val="Times New Roman"/>
      <family val="1"/>
    </font>
    <font>
      <sz val="10"/>
      <name val="Times New Roman"/>
      <family val="1"/>
    </font>
    <font>
      <b/>
      <sz val="10"/>
      <name val="Times New Roman"/>
      <family val="1"/>
    </font>
    <font>
      <b/>
      <i/>
      <sz val="10"/>
      <name val="Arial"/>
      <family val="2"/>
    </font>
    <font>
      <b/>
      <i/>
      <sz val="10"/>
      <name val="Times New Roman"/>
      <family val="1"/>
    </font>
    <font>
      <i/>
      <sz val="10"/>
      <name val="Arial"/>
      <family val="2"/>
    </font>
    <font>
      <sz val="8"/>
      <name val="Arial"/>
      <family val="2"/>
    </font>
    <font>
      <u/>
      <sz val="10"/>
      <color indexed="12"/>
      <name val="Arial"/>
      <family val="2"/>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b/>
      <sz val="14"/>
      <color indexed="8"/>
      <name val="Calibri"/>
      <family val="2"/>
      <scheme val="minor"/>
    </font>
    <font>
      <sz val="14"/>
      <color indexed="8"/>
      <name val="Calibri"/>
      <family val="2"/>
      <scheme val="minor"/>
    </font>
    <font>
      <sz val="11"/>
      <color indexed="8"/>
      <name val="Arial"/>
      <family val="2"/>
    </font>
    <font>
      <b/>
      <sz val="11"/>
      <color indexed="8"/>
      <name val="Arial"/>
      <family val="2"/>
    </font>
    <font>
      <sz val="11"/>
      <name val="Arial"/>
      <family val="2"/>
    </font>
    <font>
      <i/>
      <sz val="11"/>
      <color indexed="8"/>
      <name val="Arial"/>
      <family val="2"/>
    </font>
    <font>
      <sz val="9"/>
      <color indexed="8"/>
      <name val="Arial"/>
      <family val="2"/>
    </font>
    <font>
      <b/>
      <i/>
      <sz val="9"/>
      <color rgb="FFFF0000"/>
      <name val="Arial"/>
      <family val="2"/>
    </font>
    <font>
      <sz val="9"/>
      <color indexed="81"/>
      <name val="Tahoma"/>
      <family val="2"/>
    </font>
    <font>
      <b/>
      <sz val="9"/>
      <color indexed="81"/>
      <name val="Tahoma"/>
      <family val="2"/>
    </font>
    <font>
      <sz val="10"/>
      <name val="Calibri"/>
      <family val="2"/>
    </font>
    <font>
      <sz val="8"/>
      <name val="Calibri"/>
      <family val="2"/>
    </font>
    <font>
      <b/>
      <sz val="10"/>
      <name val="Calibri"/>
      <family val="2"/>
    </font>
    <font>
      <b/>
      <sz val="11"/>
      <name val="Calibri"/>
      <family val="2"/>
    </font>
    <font>
      <sz val="11"/>
      <name val="Calibri"/>
      <family val="2"/>
    </font>
    <font>
      <sz val="9"/>
      <name val="Calibri"/>
      <family val="2"/>
    </font>
    <font>
      <b/>
      <sz val="11"/>
      <color indexed="8"/>
      <name val="Calibri"/>
      <family val="2"/>
    </font>
    <font>
      <sz val="8"/>
      <color indexed="8"/>
      <name val="Calibri"/>
      <family val="2"/>
    </font>
    <font>
      <b/>
      <sz val="12"/>
      <name val="Calibri"/>
      <family val="2"/>
    </font>
    <font>
      <sz val="13"/>
      <color theme="1"/>
      <name val="Calibri"/>
      <family val="2"/>
    </font>
    <font>
      <sz val="8"/>
      <color theme="1"/>
      <name val="Calibri"/>
      <family val="2"/>
    </font>
    <font>
      <sz val="12"/>
      <color theme="1"/>
      <name val="Calibri"/>
      <family val="2"/>
    </font>
    <font>
      <b/>
      <sz val="8"/>
      <name val="Calibri"/>
      <family val="2"/>
    </font>
    <font>
      <b/>
      <sz val="8"/>
      <color indexed="8"/>
      <name val="Calibri"/>
      <family val="2"/>
    </font>
    <font>
      <i/>
      <sz val="8"/>
      <name val="Calibri"/>
      <family val="2"/>
    </font>
    <font>
      <i/>
      <sz val="8"/>
      <color indexed="48"/>
      <name val="Calibri"/>
      <family val="2"/>
    </font>
    <font>
      <b/>
      <i/>
      <sz val="8"/>
      <name val="Calibri"/>
      <family val="2"/>
    </font>
    <font>
      <b/>
      <i/>
      <sz val="8"/>
      <color indexed="48"/>
      <name val="Calibri"/>
      <family val="2"/>
    </font>
    <font>
      <i/>
      <sz val="8"/>
      <color indexed="8"/>
      <name val="Calibri"/>
      <family val="2"/>
    </font>
    <font>
      <b/>
      <i/>
      <sz val="8"/>
      <color indexed="8"/>
      <name val="Calibri"/>
      <family val="2"/>
    </font>
    <font>
      <u/>
      <sz val="8"/>
      <color indexed="12"/>
      <name val="Calibri"/>
      <family val="2"/>
    </font>
    <font>
      <i/>
      <sz val="8"/>
      <color rgb="FFFF0000"/>
      <name val="Arial"/>
      <family val="2"/>
    </font>
    <font>
      <sz val="10"/>
      <color indexed="8"/>
      <name val="Arial"/>
      <family val="2"/>
    </font>
    <font>
      <sz val="12"/>
      <color theme="1"/>
      <name val="Calibri"/>
      <family val="2"/>
      <scheme val="minor"/>
    </font>
  </fonts>
  <fills count="21">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DAEEF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indexed="9"/>
      </patternFill>
    </fill>
    <fill>
      <patternFill patternType="solid">
        <fgColor rgb="FFC00000"/>
        <bgColor indexed="64"/>
      </patternFill>
    </fill>
    <fill>
      <patternFill patternType="solid">
        <fgColor theme="9" tint="0.59999389629810485"/>
        <bgColor indexed="64"/>
      </patternFill>
    </fill>
    <fill>
      <patternFill patternType="solid">
        <fgColor rgb="FFFFFF99"/>
        <bgColor indexed="9"/>
      </patternFill>
    </fill>
    <fill>
      <patternFill patternType="solid">
        <fgColor rgb="FFFFFFCC"/>
        <bgColor indexed="9"/>
      </patternFill>
    </fill>
    <fill>
      <patternFill patternType="mediumGray">
        <fgColor theme="1"/>
        <bgColor theme="0" tint="-0.499984740745262"/>
      </patternFill>
    </fill>
    <fill>
      <patternFill patternType="solid">
        <fgColor indexed="9"/>
        <bgColor indexed="64"/>
      </patternFill>
    </fill>
    <fill>
      <patternFill patternType="solid">
        <fgColor theme="8" tint="0.59999389629810485"/>
        <bgColor indexed="64"/>
      </patternFill>
    </fill>
    <fill>
      <patternFill patternType="solid">
        <fgColor rgb="FFCCECFF"/>
        <bgColor indexed="64"/>
      </patternFill>
    </fill>
    <fill>
      <patternFill patternType="mediumGray">
        <bgColor theme="1" tint="0.34998626667073579"/>
      </patternFill>
    </fill>
    <fill>
      <patternFill patternType="solid">
        <fgColor rgb="FFCCECFF"/>
        <bgColor indexed="9"/>
      </patternFill>
    </fill>
    <fill>
      <patternFill patternType="darkGray">
        <bgColor theme="8" tint="0.79995117038483843"/>
      </patternFill>
    </fill>
  </fills>
  <borders count="200">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theme="0" tint="-0.14996795556505021"/>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top style="medium">
        <color auto="1"/>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style="thin">
        <color indexed="64"/>
      </right>
      <top style="medium">
        <color indexed="64"/>
      </top>
      <bottom/>
      <diagonal/>
    </border>
    <border>
      <left style="thin">
        <color indexed="64"/>
      </left>
      <right style="thin">
        <color indexed="64"/>
      </right>
      <top style="thin">
        <color theme="0" tint="-0.249977111117893"/>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top style="thin">
        <color theme="0" tint="-0.24994659260841701"/>
      </top>
      <bottom/>
      <diagonal/>
    </border>
    <border>
      <left style="thin">
        <color indexed="64"/>
      </left>
      <right/>
      <top style="thin">
        <color theme="0" tint="-0.249977111117893"/>
      </top>
      <bottom/>
      <diagonal/>
    </border>
    <border>
      <left style="thin">
        <color indexed="64"/>
      </left>
      <right style="thin">
        <color theme="0" tint="-0.14996795556505021"/>
      </right>
      <top style="thin">
        <color indexed="64"/>
      </top>
      <bottom style="medium">
        <color indexed="64"/>
      </bottom>
      <diagonal/>
    </border>
    <border>
      <left style="thin">
        <color indexed="64"/>
      </left>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style="thin">
        <color theme="0" tint="-0.24994659260841701"/>
      </left>
      <right style="medium">
        <color indexed="64"/>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bottom style="thin">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theme="0" tint="-0.24994659260841701"/>
      </right>
      <top style="medium">
        <color indexed="64"/>
      </top>
      <bottom style="thin">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style="thin">
        <color theme="0" tint="-0.249977111117893"/>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top style="thin">
        <color rgb="FF08A8CE"/>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medium">
        <color auto="1"/>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right style="hair">
        <color indexed="64"/>
      </right>
      <top/>
      <bottom style="thin">
        <color indexed="64"/>
      </bottom>
      <diagonal/>
    </border>
    <border>
      <left style="hair">
        <color indexed="64"/>
      </left>
      <right/>
      <top/>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34" fillId="0" borderId="0"/>
    <xf numFmtId="0" fontId="17" fillId="0" borderId="0"/>
    <xf numFmtId="0" fontId="17" fillId="0" borderId="0"/>
    <xf numFmtId="0" fontId="37"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715">
    <xf numFmtId="0" fontId="0" fillId="0" borderId="0" xfId="0"/>
    <xf numFmtId="164" fontId="0" fillId="0" borderId="0" xfId="2" applyNumberFormat="1" applyFont="1"/>
    <xf numFmtId="0" fontId="0" fillId="0" borderId="0" xfId="0" applyProtection="1">
      <protection locked="0"/>
    </xf>
    <xf numFmtId="166" fontId="0" fillId="0" borderId="19" xfId="1" applyNumberFormat="1" applyFont="1" applyBorder="1" applyProtection="1">
      <protection locked="0"/>
    </xf>
    <xf numFmtId="166" fontId="0" fillId="0" borderId="5" xfId="1" applyNumberFormat="1" applyFont="1" applyBorder="1" applyProtection="1">
      <protection locked="0"/>
    </xf>
    <xf numFmtId="166" fontId="0" fillId="0" borderId="20" xfId="1" applyNumberFormat="1" applyFont="1" applyBorder="1" applyProtection="1">
      <protection locked="0"/>
    </xf>
    <xf numFmtId="166" fontId="0" fillId="6" borderId="21" xfId="1" applyNumberFormat="1" applyFont="1" applyFill="1" applyBorder="1" applyProtection="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6" borderId="22" xfId="1" applyNumberFormat="1" applyFont="1" applyFill="1" applyBorder="1" applyProtection="1"/>
    <xf numFmtId="166" fontId="0" fillId="0" borderId="3" xfId="1" applyNumberFormat="1" applyFont="1" applyBorder="1" applyProtection="1">
      <protection locked="0"/>
    </xf>
    <xf numFmtId="166" fontId="0" fillId="6" borderId="24" xfId="1" applyNumberFormat="1" applyFont="1" applyFill="1" applyBorder="1" applyProtection="1"/>
    <xf numFmtId="166" fontId="0" fillId="0" borderId="1" xfId="1" applyNumberFormat="1" applyFont="1" applyBorder="1" applyProtection="1">
      <protection locked="0"/>
    </xf>
    <xf numFmtId="166" fontId="0" fillId="0" borderId="25" xfId="1" applyNumberFormat="1" applyFont="1" applyBorder="1" applyProtection="1">
      <protection locked="0"/>
    </xf>
    <xf numFmtId="0" fontId="16" fillId="8" borderId="6" xfId="0" applyFont="1" applyFill="1" applyBorder="1" applyProtection="1">
      <protection locked="0"/>
    </xf>
    <xf numFmtId="14" fontId="17" fillId="0" borderId="9" xfId="0" applyNumberFormat="1" applyFont="1" applyBorder="1" applyProtection="1">
      <protection locked="0"/>
    </xf>
    <xf numFmtId="42" fontId="26" fillId="0" borderId="61" xfId="0" applyNumberFormat="1" applyFont="1" applyBorder="1" applyAlignment="1" applyProtection="1">
      <alignment vertical="center"/>
      <protection locked="0"/>
    </xf>
    <xf numFmtId="42" fontId="26" fillId="0" borderId="62" xfId="0" applyNumberFormat="1" applyFont="1" applyBorder="1" applyAlignment="1" applyProtection="1">
      <alignment vertical="center"/>
      <protection locked="0"/>
    </xf>
    <xf numFmtId="42" fontId="26" fillId="0" borderId="64" xfId="0" applyNumberFormat="1" applyFont="1" applyBorder="1" applyAlignment="1" applyProtection="1">
      <alignment vertical="center"/>
      <protection locked="0"/>
    </xf>
    <xf numFmtId="42" fontId="26" fillId="0" borderId="65" xfId="0" applyNumberFormat="1" applyFont="1" applyBorder="1" applyAlignment="1" applyProtection="1">
      <alignment vertical="center"/>
      <protection locked="0"/>
    </xf>
    <xf numFmtId="42" fontId="26" fillId="0" borderId="69" xfId="0" applyNumberFormat="1" applyFont="1" applyBorder="1" applyAlignment="1" applyProtection="1">
      <alignment vertical="center"/>
      <protection locked="0"/>
    </xf>
    <xf numFmtId="42" fontId="26" fillId="0" borderId="7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protection locked="0"/>
    </xf>
    <xf numFmtId="42" fontId="26" fillId="0" borderId="73" xfId="0" applyNumberFormat="1" applyFont="1" applyBorder="1" applyAlignment="1" applyProtection="1">
      <alignment vertical="center"/>
      <protection locked="0"/>
    </xf>
    <xf numFmtId="42" fontId="26" fillId="0" borderId="76" xfId="0" applyNumberFormat="1" applyFont="1" applyBorder="1" applyAlignment="1" applyProtection="1">
      <alignment vertical="center" wrapText="1"/>
      <protection locked="0"/>
    </xf>
    <xf numFmtId="42" fontId="26" fillId="0" borderId="77" xfId="0" applyNumberFormat="1" applyFont="1" applyBorder="1" applyAlignment="1" applyProtection="1">
      <alignment vertical="center" wrapText="1"/>
      <protection locked="0"/>
    </xf>
    <xf numFmtId="42" fontId="26" fillId="0" borderId="79" xfId="0" applyNumberFormat="1" applyFont="1" applyBorder="1" applyAlignment="1" applyProtection="1">
      <alignment vertical="center" wrapText="1"/>
      <protection locked="0"/>
    </xf>
    <xf numFmtId="42" fontId="26" fillId="0" borderId="80" xfId="0" applyNumberFormat="1" applyFont="1" applyBorder="1" applyAlignment="1" applyProtection="1">
      <alignment vertical="center" wrapText="1"/>
      <protection locked="0"/>
    </xf>
    <xf numFmtId="42" fontId="26" fillId="0" borderId="90" xfId="0" applyNumberFormat="1" applyFont="1" applyBorder="1" applyAlignment="1" applyProtection="1">
      <alignment vertical="center"/>
      <protection locked="0"/>
    </xf>
    <xf numFmtId="0" fontId="0" fillId="0" borderId="91" xfId="0" applyBorder="1" applyProtection="1">
      <protection locked="0"/>
    </xf>
    <xf numFmtId="42" fontId="26" fillId="0" borderId="92" xfId="0" applyNumberFormat="1" applyFont="1" applyBorder="1" applyAlignment="1" applyProtection="1">
      <alignment vertical="center"/>
      <protection locked="0"/>
    </xf>
    <xf numFmtId="42" fontId="26" fillId="0" borderId="79" xfId="0" applyNumberFormat="1" applyFont="1" applyBorder="1" applyAlignment="1" applyProtection="1">
      <alignment vertical="center"/>
      <protection locked="0"/>
    </xf>
    <xf numFmtId="42" fontId="26" fillId="0" borderId="94" xfId="0" applyNumberFormat="1" applyFont="1" applyBorder="1" applyAlignment="1" applyProtection="1">
      <alignment vertical="center"/>
      <protection locked="0"/>
    </xf>
    <xf numFmtId="42" fontId="26" fillId="0" borderId="8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wrapText="1"/>
      <protection locked="0"/>
    </xf>
    <xf numFmtId="42" fontId="26" fillId="0" borderId="92" xfId="0" applyNumberFormat="1" applyFont="1" applyBorder="1" applyAlignment="1" applyProtection="1">
      <alignment vertical="center" wrapText="1"/>
      <protection locked="0"/>
    </xf>
    <xf numFmtId="42" fontId="26" fillId="0" borderId="73" xfId="0" applyNumberFormat="1" applyFont="1" applyBorder="1" applyAlignment="1" applyProtection="1">
      <alignment vertical="center" wrapText="1"/>
      <protection locked="0"/>
    </xf>
    <xf numFmtId="42" fontId="26" fillId="0" borderId="94" xfId="0" applyNumberFormat="1" applyFont="1" applyBorder="1" applyAlignment="1" applyProtection="1">
      <alignment vertical="center" wrapText="1"/>
      <protection locked="0"/>
    </xf>
    <xf numFmtId="42" fontId="26" fillId="0" borderId="101" xfId="0" applyNumberFormat="1" applyFont="1" applyBorder="1" applyAlignment="1" applyProtection="1">
      <alignment vertical="center"/>
      <protection locked="0"/>
    </xf>
    <xf numFmtId="42" fontId="26" fillId="0" borderId="102" xfId="0" applyNumberFormat="1" applyFont="1" applyBorder="1" applyAlignment="1" applyProtection="1">
      <alignment vertical="center"/>
      <protection locked="0"/>
    </xf>
    <xf numFmtId="42" fontId="26" fillId="0" borderId="104" xfId="0" applyNumberFormat="1" applyFont="1" applyBorder="1" applyAlignment="1" applyProtection="1">
      <alignment vertical="center"/>
      <protection locked="0"/>
    </xf>
    <xf numFmtId="42" fontId="26" fillId="0" borderId="106" xfId="0" applyNumberFormat="1" applyFont="1" applyBorder="1" applyAlignment="1" applyProtection="1">
      <alignment vertical="center"/>
      <protection locked="0"/>
    </xf>
    <xf numFmtId="42" fontId="26" fillId="0" borderId="0" xfId="0" applyNumberFormat="1" applyFont="1" applyAlignment="1" applyProtection="1">
      <alignment vertical="center"/>
      <protection locked="0"/>
    </xf>
    <xf numFmtId="42" fontId="26" fillId="0" borderId="107" xfId="0" applyNumberFormat="1" applyFont="1" applyBorder="1" applyAlignment="1" applyProtection="1">
      <alignment vertical="center"/>
      <protection locked="0"/>
    </xf>
    <xf numFmtId="42" fontId="26" fillId="0" borderId="108" xfId="0" applyNumberFormat="1" applyFont="1" applyBorder="1" applyAlignment="1" applyProtection="1">
      <alignment vertical="center"/>
      <protection locked="0"/>
    </xf>
    <xf numFmtId="42" fontId="26" fillId="0" borderId="109" xfId="0" applyNumberFormat="1" applyFont="1" applyBorder="1" applyAlignment="1" applyProtection="1">
      <alignment vertical="center"/>
      <protection locked="0"/>
    </xf>
    <xf numFmtId="42" fontId="26" fillId="0" borderId="111" xfId="0" applyNumberFormat="1" applyFont="1" applyBorder="1" applyAlignment="1" applyProtection="1">
      <alignment vertical="center"/>
      <protection locked="0"/>
    </xf>
    <xf numFmtId="42" fontId="26" fillId="0" borderId="112" xfId="0" applyNumberFormat="1" applyFont="1" applyBorder="1" applyAlignment="1" applyProtection="1">
      <alignment vertical="center"/>
      <protection locked="0"/>
    </xf>
    <xf numFmtId="42" fontId="26" fillId="0" borderId="114" xfId="0" applyNumberFormat="1" applyFont="1" applyBorder="1" applyAlignment="1" applyProtection="1">
      <alignment vertical="center"/>
      <protection locked="0"/>
    </xf>
    <xf numFmtId="42" fontId="26" fillId="0" borderId="93" xfId="0" applyNumberFormat="1" applyFont="1" applyBorder="1" applyAlignment="1" applyProtection="1">
      <alignment vertical="center"/>
      <protection locked="0"/>
    </xf>
    <xf numFmtId="42" fontId="26" fillId="0" borderId="115" xfId="0" applyNumberFormat="1" applyFont="1" applyBorder="1" applyAlignment="1" applyProtection="1">
      <alignment vertical="center"/>
      <protection locked="0"/>
    </xf>
    <xf numFmtId="42" fontId="26" fillId="0" borderId="6" xfId="0" applyNumberFormat="1" applyFont="1" applyBorder="1" applyAlignment="1" applyProtection="1">
      <alignment vertical="center"/>
      <protection locked="0"/>
    </xf>
    <xf numFmtId="42" fontId="26" fillId="0" borderId="117" xfId="0" applyNumberFormat="1" applyFont="1" applyBorder="1" applyAlignment="1" applyProtection="1">
      <alignment vertical="center"/>
      <protection locked="0"/>
    </xf>
    <xf numFmtId="42" fontId="26" fillId="0" borderId="119" xfId="0" applyNumberFormat="1" applyFont="1" applyBorder="1" applyAlignment="1" applyProtection="1">
      <alignment vertical="center"/>
      <protection locked="0"/>
    </xf>
    <xf numFmtId="42" fontId="26" fillId="0" borderId="34" xfId="0" applyNumberFormat="1" applyFont="1" applyBorder="1" applyAlignment="1" applyProtection="1">
      <alignment vertical="center"/>
      <protection locked="0"/>
    </xf>
    <xf numFmtId="42" fontId="26" fillId="0" borderId="120" xfId="0" applyNumberFormat="1" applyFont="1" applyBorder="1" applyAlignment="1" applyProtection="1">
      <alignment vertical="center"/>
      <protection locked="0"/>
    </xf>
    <xf numFmtId="42" fontId="26" fillId="0" borderId="121" xfId="0" applyNumberFormat="1" applyFont="1" applyBorder="1" applyAlignment="1" applyProtection="1">
      <alignment vertical="center"/>
      <protection locked="0"/>
    </xf>
    <xf numFmtId="42" fontId="26" fillId="0" borderId="123" xfId="0" applyNumberFormat="1" applyFont="1" applyBorder="1" applyAlignment="1" applyProtection="1">
      <alignment vertical="center"/>
      <protection locked="0"/>
    </xf>
    <xf numFmtId="0" fontId="16" fillId="0" borderId="0" xfId="0" applyFont="1" applyProtection="1">
      <protection locked="0"/>
    </xf>
    <xf numFmtId="42" fontId="26" fillId="0" borderId="124" xfId="0" applyNumberFormat="1" applyFont="1" applyBorder="1" applyAlignment="1" applyProtection="1">
      <alignment vertical="center"/>
      <protection locked="0"/>
    </xf>
    <xf numFmtId="42" fontId="26" fillId="0" borderId="31" xfId="0" applyNumberFormat="1" applyFont="1" applyBorder="1" applyAlignment="1" applyProtection="1">
      <alignment vertical="center"/>
      <protection locked="0"/>
    </xf>
    <xf numFmtId="41" fontId="39" fillId="0" borderId="144" xfId="10" applyNumberFormat="1" applyFont="1" applyFill="1" applyBorder="1" applyAlignment="1" applyProtection="1">
      <alignment vertical="center"/>
      <protection locked="0"/>
    </xf>
    <xf numFmtId="5" fontId="39" fillId="0" borderId="9" xfId="8" applyNumberFormat="1" applyFont="1" applyBorder="1" applyAlignment="1" applyProtection="1">
      <alignment vertical="center"/>
      <protection locked="0"/>
    </xf>
    <xf numFmtId="41" fontId="39" fillId="0" borderId="145" xfId="10" applyNumberFormat="1" applyFont="1" applyFill="1" applyBorder="1" applyAlignment="1" applyProtection="1">
      <alignment vertical="center" wrapText="1"/>
      <protection locked="0"/>
    </xf>
    <xf numFmtId="41" fontId="39" fillId="0" borderId="147" xfId="8" applyNumberFormat="1" applyFont="1" applyBorder="1" applyAlignment="1" applyProtection="1">
      <alignment vertical="center"/>
      <protection locked="0"/>
    </xf>
    <xf numFmtId="41" fontId="39" fillId="0" borderId="148" xfId="8" applyNumberFormat="1" applyFont="1" applyBorder="1" applyAlignment="1" applyProtection="1">
      <alignment vertical="center"/>
      <protection locked="0"/>
    </xf>
    <xf numFmtId="41" fontId="39" fillId="0" borderId="144" xfId="8" applyNumberFormat="1" applyFont="1" applyBorder="1" applyAlignment="1" applyProtection="1">
      <alignment vertical="center"/>
      <protection locked="0"/>
    </xf>
    <xf numFmtId="41" fontId="39" fillId="0" borderId="149" xfId="8" applyNumberFormat="1" applyFont="1" applyBorder="1" applyAlignment="1" applyProtection="1">
      <alignment vertical="center"/>
      <protection locked="0"/>
    </xf>
    <xf numFmtId="41" fontId="39" fillId="0" borderId="150" xfId="8" applyNumberFormat="1" applyFont="1" applyBorder="1" applyAlignment="1" applyProtection="1">
      <alignment vertical="center"/>
      <protection locked="0"/>
    </xf>
    <xf numFmtId="9" fontId="17" fillId="0" borderId="0" xfId="11" applyFont="1" applyFill="1" applyAlignment="1" applyProtection="1">
      <alignment vertical="center"/>
    </xf>
    <xf numFmtId="41" fontId="17" fillId="0" borderId="145" xfId="7" applyNumberFormat="1" applyBorder="1" applyAlignment="1" applyProtection="1">
      <alignment vertical="center" wrapText="1"/>
      <protection locked="0"/>
    </xf>
    <xf numFmtId="41" fontId="17" fillId="0" borderId="151" xfId="7" applyNumberFormat="1" applyBorder="1" applyAlignment="1" applyProtection="1">
      <alignment vertical="center" wrapText="1"/>
      <protection locked="0"/>
    </xf>
    <xf numFmtId="168" fontId="17" fillId="0" borderId="0" xfId="11" applyNumberFormat="1" applyFont="1" applyFill="1" applyBorder="1" applyAlignment="1" applyProtection="1">
      <alignment vertical="center"/>
    </xf>
    <xf numFmtId="9" fontId="17" fillId="0" borderId="0" xfId="11" applyFont="1" applyFill="1" applyBorder="1" applyAlignment="1" applyProtection="1">
      <alignment horizontal="right" vertical="center"/>
    </xf>
    <xf numFmtId="41" fontId="39" fillId="0" borderId="144" xfId="8" applyNumberFormat="1" applyFont="1" applyBorder="1" applyAlignment="1" applyProtection="1">
      <alignment vertical="center" wrapText="1"/>
      <protection locked="0"/>
    </xf>
    <xf numFmtId="41" fontId="39" fillId="0" borderId="149" xfId="8" applyNumberFormat="1" applyFont="1" applyBorder="1" applyAlignment="1" applyProtection="1">
      <alignment vertical="center" wrapText="1"/>
      <protection locked="0"/>
    </xf>
    <xf numFmtId="41" fontId="39" fillId="0" borderId="150" xfId="8" applyNumberFormat="1" applyFont="1" applyBorder="1" applyAlignment="1" applyProtection="1">
      <alignment vertical="center" wrapText="1"/>
      <protection locked="0"/>
    </xf>
    <xf numFmtId="41" fontId="39" fillId="0" borderId="152" xfId="8" applyNumberFormat="1" applyFont="1" applyBorder="1" applyAlignment="1" applyProtection="1">
      <alignment vertical="center" wrapText="1"/>
      <protection locked="0"/>
    </xf>
    <xf numFmtId="0" fontId="17" fillId="0" borderId="9" xfId="9" applyBorder="1" applyAlignment="1" applyProtection="1">
      <alignment vertical="center"/>
      <protection locked="0"/>
    </xf>
    <xf numFmtId="41" fontId="39" fillId="0" borderId="145" xfId="8" applyNumberFormat="1" applyFont="1" applyBorder="1" applyAlignment="1" applyProtection="1">
      <alignment vertical="center" wrapText="1"/>
      <protection locked="0"/>
    </xf>
    <xf numFmtId="41" fontId="39" fillId="0" borderId="151" xfId="8" applyNumberFormat="1" applyFont="1" applyBorder="1" applyAlignment="1" applyProtection="1">
      <alignment vertical="center" wrapText="1"/>
      <protection locked="0"/>
    </xf>
    <xf numFmtId="5" fontId="36" fillId="0" borderId="9" xfId="8" applyNumberFormat="1" applyFont="1" applyBorder="1" applyAlignment="1" applyProtection="1">
      <alignment vertical="center"/>
      <protection locked="0"/>
    </xf>
    <xf numFmtId="5" fontId="17" fillId="0" borderId="9" xfId="8" applyNumberFormat="1" applyFont="1" applyBorder="1" applyAlignment="1" applyProtection="1">
      <alignment vertical="center"/>
      <protection locked="0"/>
    </xf>
    <xf numFmtId="41" fontId="39" fillId="0" borderId="33" xfId="8" applyNumberFormat="1" applyFont="1" applyBorder="1" applyAlignment="1" applyProtection="1">
      <alignment vertical="center"/>
      <protection locked="0"/>
    </xf>
    <xf numFmtId="41" fontId="39" fillId="0" borderId="139" xfId="8" applyNumberFormat="1" applyFont="1" applyBorder="1" applyAlignment="1" applyProtection="1">
      <alignment vertical="center"/>
      <protection locked="0"/>
    </xf>
    <xf numFmtId="167" fontId="17" fillId="0" borderId="9" xfId="8" applyNumberFormat="1" applyFont="1" applyBorder="1" applyAlignment="1" applyProtection="1">
      <alignment horizontal="center" vertical="center"/>
      <protection locked="0"/>
    </xf>
    <xf numFmtId="0" fontId="45" fillId="0" borderId="0" xfId="12" applyFill="1" applyBorder="1" applyAlignment="1" applyProtection="1">
      <alignment horizontal="left" indent="1"/>
    </xf>
    <xf numFmtId="0" fontId="54" fillId="7" borderId="3" xfId="13" applyFont="1" applyFill="1" applyBorder="1" applyAlignment="1" applyProtection="1">
      <alignment horizontal="center"/>
      <protection locked="0"/>
    </xf>
    <xf numFmtId="0" fontId="35" fillId="15" borderId="0" xfId="5" applyFont="1" applyFill="1" applyAlignment="1" applyProtection="1">
      <alignment horizontal="center"/>
      <protection locked="0"/>
    </xf>
    <xf numFmtId="0" fontId="34" fillId="15" borderId="0" xfId="5" applyFill="1" applyProtection="1">
      <protection locked="0"/>
    </xf>
    <xf numFmtId="0" fontId="62" fillId="15" borderId="0" xfId="7" applyFont="1" applyFill="1" applyProtection="1">
      <protection locked="0"/>
    </xf>
    <xf numFmtId="0" fontId="63" fillId="0" borderId="0" xfId="7" applyFont="1" applyAlignment="1" applyProtection="1">
      <alignment wrapText="1"/>
      <protection locked="0"/>
    </xf>
    <xf numFmtId="0" fontId="62" fillId="15" borderId="0" xfId="7" applyFont="1" applyFill="1" applyAlignment="1" applyProtection="1">
      <alignment wrapText="1"/>
      <protection locked="0"/>
    </xf>
    <xf numFmtId="0" fontId="64" fillId="15" borderId="0" xfId="7" applyFont="1" applyFill="1" applyAlignment="1" applyProtection="1">
      <alignment horizontal="center"/>
      <protection locked="0"/>
    </xf>
    <xf numFmtId="41" fontId="66" fillId="15" borderId="175" xfId="2" applyNumberFormat="1" applyFont="1" applyFill="1" applyBorder="1" applyProtection="1">
      <protection locked="0"/>
    </xf>
    <xf numFmtId="170" fontId="66" fillId="15" borderId="175" xfId="3" applyNumberFormat="1" applyFont="1" applyFill="1" applyBorder="1" applyProtection="1">
      <protection locked="0"/>
    </xf>
    <xf numFmtId="0" fontId="66" fillId="15" borderId="176" xfId="7" applyFont="1" applyFill="1" applyBorder="1" applyProtection="1">
      <protection locked="0"/>
    </xf>
    <xf numFmtId="41" fontId="66" fillId="15" borderId="181" xfId="7" applyNumberFormat="1" applyFont="1" applyFill="1" applyBorder="1" applyProtection="1">
      <protection locked="0"/>
    </xf>
    <xf numFmtId="170" fontId="66" fillId="15" borderId="181" xfId="3" applyNumberFormat="1" applyFont="1" applyFill="1" applyBorder="1" applyProtection="1">
      <protection locked="0"/>
    </xf>
    <xf numFmtId="0" fontId="66" fillId="15" borderId="182" xfId="7" applyFont="1" applyFill="1" applyBorder="1" applyProtection="1">
      <protection locked="0"/>
    </xf>
    <xf numFmtId="41" fontId="66" fillId="15" borderId="187" xfId="7" applyNumberFormat="1" applyFont="1" applyFill="1" applyBorder="1" applyProtection="1">
      <protection locked="0"/>
    </xf>
    <xf numFmtId="170" fontId="66" fillId="15" borderId="187" xfId="3" applyNumberFormat="1" applyFont="1" applyFill="1" applyBorder="1" applyProtection="1">
      <protection locked="0"/>
    </xf>
    <xf numFmtId="0" fontId="66" fillId="15" borderId="188" xfId="7" applyFont="1" applyFill="1" applyBorder="1" applyProtection="1">
      <protection locked="0"/>
    </xf>
    <xf numFmtId="164" fontId="66" fillId="15" borderId="0" xfId="2" applyNumberFormat="1" applyFont="1" applyFill="1" applyBorder="1" applyProtection="1"/>
    <xf numFmtId="0" fontId="66" fillId="15" borderId="0" xfId="7" applyFont="1" applyFill="1" applyProtection="1">
      <protection locked="0"/>
    </xf>
    <xf numFmtId="0" fontId="67" fillId="15" borderId="0" xfId="7" applyFont="1" applyFill="1" applyProtection="1">
      <protection locked="0"/>
    </xf>
    <xf numFmtId="44" fontId="62" fillId="3" borderId="0" xfId="7" applyNumberFormat="1" applyFont="1" applyFill="1" applyAlignment="1" applyProtection="1">
      <alignment horizontal="left"/>
      <protection locked="0"/>
    </xf>
    <xf numFmtId="165" fontId="62" fillId="15" borderId="0" xfId="7" applyNumberFormat="1" applyFont="1" applyFill="1" applyProtection="1">
      <protection locked="0"/>
    </xf>
    <xf numFmtId="41" fontId="66" fillId="15" borderId="176" xfId="7" applyNumberFormat="1" applyFont="1" applyFill="1" applyBorder="1" applyAlignment="1" applyProtection="1">
      <alignment horizontal="right"/>
      <protection locked="0"/>
    </xf>
    <xf numFmtId="41" fontId="66" fillId="15" borderId="182" xfId="7" applyNumberFormat="1" applyFont="1" applyFill="1" applyBorder="1" applyAlignment="1" applyProtection="1">
      <alignment horizontal="right"/>
      <protection locked="0"/>
    </xf>
    <xf numFmtId="41" fontId="66" fillId="15" borderId="188" xfId="7" applyNumberFormat="1" applyFont="1" applyFill="1" applyBorder="1" applyAlignment="1" applyProtection="1">
      <alignment horizontal="right"/>
      <protection locked="0"/>
    </xf>
    <xf numFmtId="0" fontId="63" fillId="0" borderId="0" xfId="7" applyFont="1" applyProtection="1">
      <protection locked="0"/>
    </xf>
    <xf numFmtId="164" fontId="66" fillId="15" borderId="6" xfId="2" applyNumberFormat="1" applyFont="1" applyFill="1" applyBorder="1" applyProtection="1"/>
    <xf numFmtId="0" fontId="66" fillId="0" borderId="0" xfId="7" applyFont="1" applyAlignment="1" applyProtection="1">
      <alignment vertical="top" wrapText="1"/>
      <protection locked="0"/>
    </xf>
    <xf numFmtId="0" fontId="66" fillId="0" borderId="0" xfId="7" applyFont="1" applyProtection="1">
      <protection locked="0"/>
    </xf>
    <xf numFmtId="164" fontId="65" fillId="15" borderId="0" xfId="2" applyNumberFormat="1" applyFont="1" applyFill="1" applyBorder="1" applyProtection="1"/>
    <xf numFmtId="0" fontId="69" fillId="0" borderId="0" xfId="7" applyFont="1" applyAlignment="1" applyProtection="1">
      <alignment horizontal="left" wrapText="1"/>
      <protection locked="0"/>
    </xf>
    <xf numFmtId="0" fontId="63" fillId="0" borderId="0" xfId="7" applyFont="1" applyAlignment="1" applyProtection="1">
      <alignment vertical="top" wrapText="1"/>
      <protection locked="0"/>
    </xf>
    <xf numFmtId="0" fontId="12" fillId="0" borderId="0" xfId="0" applyFont="1" applyProtection="1">
      <protection locked="0"/>
    </xf>
    <xf numFmtId="0" fontId="71" fillId="0" borderId="0" xfId="0" applyFont="1" applyProtection="1">
      <protection locked="0"/>
    </xf>
    <xf numFmtId="0" fontId="72" fillId="0" borderId="0" xfId="0" applyFont="1" applyAlignment="1" applyProtection="1">
      <alignment vertical="top"/>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3" borderId="0" xfId="0" applyFont="1" applyFill="1" applyProtection="1">
      <protection locked="0"/>
    </xf>
    <xf numFmtId="0" fontId="0" fillId="3" borderId="0" xfId="0" applyFill="1" applyProtection="1">
      <protection locked="0"/>
    </xf>
    <xf numFmtId="0" fontId="65" fillId="15" borderId="0" xfId="7" applyFont="1" applyFill="1" applyProtection="1">
      <protection locked="0"/>
    </xf>
    <xf numFmtId="0" fontId="3" fillId="3" borderId="0" xfId="0" applyFont="1" applyFill="1" applyProtection="1">
      <protection locked="0"/>
    </xf>
    <xf numFmtId="0" fontId="0" fillId="3" borderId="0" xfId="0" applyFill="1" applyAlignment="1" applyProtection="1">
      <alignment vertical="top" wrapText="1"/>
      <protection locked="0"/>
    </xf>
    <xf numFmtId="44" fontId="1" fillId="3" borderId="0" xfId="2" applyFont="1" applyFill="1" applyProtection="1">
      <protection locked="0"/>
    </xf>
    <xf numFmtId="44" fontId="1" fillId="0" borderId="3" xfId="2" applyFont="1" applyFill="1" applyBorder="1" applyAlignment="1" applyProtection="1">
      <alignment horizontal="left" vertical="top" wrapText="1"/>
      <protection locked="0"/>
    </xf>
    <xf numFmtId="44" fontId="1" fillId="7" borderId="7" xfId="2" applyFont="1" applyFill="1" applyBorder="1" applyAlignment="1" applyProtection="1">
      <alignment horizontal="left" vertical="top" wrapText="1"/>
    </xf>
    <xf numFmtId="9" fontId="1" fillId="3" borderId="0" xfId="3" applyFont="1" applyFill="1" applyProtection="1"/>
    <xf numFmtId="9" fontId="1" fillId="3" borderId="0" xfId="3" applyFont="1" applyFill="1" applyProtection="1">
      <protection locked="0"/>
    </xf>
    <xf numFmtId="0" fontId="73" fillId="0" borderId="0" xfId="0" applyFont="1" applyAlignment="1" applyProtection="1">
      <alignment horizontal="left"/>
      <protection locked="0"/>
    </xf>
    <xf numFmtId="0" fontId="12" fillId="0" borderId="0" xfId="0" applyFont="1" applyAlignment="1" applyProtection="1">
      <alignment horizontal="center"/>
      <protection locked="0"/>
    </xf>
    <xf numFmtId="0" fontId="73" fillId="0" borderId="0" xfId="0" applyFont="1" applyAlignment="1" applyProtection="1">
      <alignment horizontal="left" wrapText="1" indent="1"/>
      <protection locked="0"/>
    </xf>
    <xf numFmtId="0" fontId="12" fillId="0" borderId="0" xfId="0" applyFont="1" applyAlignment="1" applyProtection="1">
      <alignment horizontal="left" wrapText="1"/>
      <protection locked="0"/>
    </xf>
    <xf numFmtId="0" fontId="74" fillId="0" borderId="0" xfId="7" applyFont="1" applyProtection="1">
      <protection locked="0"/>
    </xf>
    <xf numFmtId="0" fontId="74" fillId="0" borderId="0" xfId="7" applyFont="1" applyAlignment="1" applyProtection="1">
      <alignment horizontal="center"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horizontal="center"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69" fillId="0" borderId="0" xfId="7" applyFont="1" applyAlignment="1" applyProtection="1">
      <alignment wrapText="1"/>
      <protection locked="0"/>
    </xf>
    <xf numFmtId="0" fontId="74" fillId="0" borderId="0" xfId="7" applyFont="1" applyAlignment="1" applyProtection="1">
      <alignment vertical="top"/>
      <protection locked="0"/>
    </xf>
    <xf numFmtId="0" fontId="63" fillId="0" borderId="0" xfId="7" applyFont="1" applyAlignment="1" applyProtection="1">
      <alignment horizontal="left" vertical="top"/>
      <protection locked="0"/>
    </xf>
    <xf numFmtId="0" fontId="63" fillId="0" borderId="0" xfId="7" applyFont="1" applyAlignment="1" applyProtection="1">
      <alignment vertical="top"/>
      <protection locked="0"/>
    </xf>
    <xf numFmtId="0" fontId="63" fillId="0" borderId="0" xfId="7" applyFont="1" applyAlignment="1" applyProtection="1">
      <alignment horizontal="left" vertical="top" indent="1"/>
      <protection locked="0"/>
    </xf>
    <xf numFmtId="9" fontId="77" fillId="0" borderId="0" xfId="7" applyNumberFormat="1" applyFont="1" applyAlignment="1" applyProtection="1">
      <alignment horizontal="center" vertical="top" wrapText="1"/>
      <protection locked="0"/>
    </xf>
    <xf numFmtId="0" fontId="77" fillId="0" borderId="0" xfId="7" applyFont="1" applyAlignment="1" applyProtection="1">
      <alignment vertical="top" wrapText="1"/>
      <protection locked="0"/>
    </xf>
    <xf numFmtId="0" fontId="77" fillId="0" borderId="0" xfId="7" applyFont="1" applyAlignment="1" applyProtection="1">
      <alignment horizontal="center" vertical="top" wrapText="1"/>
      <protection locked="0"/>
    </xf>
    <xf numFmtId="0" fontId="78" fillId="0" borderId="0" xfId="7" applyFont="1" applyAlignment="1" applyProtection="1">
      <alignment vertical="top" wrapText="1"/>
      <protection locked="0"/>
    </xf>
    <xf numFmtId="0" fontId="79" fillId="0" borderId="0" xfId="7" applyFont="1" applyAlignment="1" applyProtection="1">
      <alignment vertical="top" wrapText="1"/>
      <protection locked="0"/>
    </xf>
    <xf numFmtId="0" fontId="63" fillId="0" borderId="0" xfId="7" applyFont="1" applyAlignment="1" applyProtection="1">
      <alignment horizontal="left"/>
      <protection locked="0"/>
    </xf>
    <xf numFmtId="0" fontId="80" fillId="0" borderId="0" xfId="7" applyFont="1" applyAlignment="1" applyProtection="1">
      <alignment horizontal="center" vertical="top" wrapText="1"/>
      <protection locked="0"/>
    </xf>
    <xf numFmtId="0" fontId="80" fillId="0" borderId="0" xfId="7" applyFont="1" applyAlignment="1" applyProtection="1">
      <alignment vertical="top" wrapText="1"/>
      <protection locked="0"/>
    </xf>
    <xf numFmtId="0" fontId="75" fillId="0" borderId="0" xfId="7" applyFont="1" applyAlignment="1" applyProtection="1">
      <alignment vertical="top" wrapText="1"/>
      <protection locked="0"/>
    </xf>
    <xf numFmtId="0" fontId="81" fillId="0" borderId="0" xfId="7" applyFont="1" applyAlignment="1" applyProtection="1">
      <alignment vertical="top" wrapText="1"/>
      <protection locked="0"/>
    </xf>
    <xf numFmtId="0" fontId="74" fillId="0" borderId="0" xfId="7" applyFont="1" applyAlignment="1" applyProtection="1">
      <alignment horizontal="left"/>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82" fillId="0" borderId="0" xfId="12" applyFont="1" applyFill="1" applyBorder="1" applyAlignment="1" applyProtection="1">
      <alignment horizontal="left" indent="1"/>
      <protection locked="0"/>
    </xf>
    <xf numFmtId="0" fontId="63" fillId="0" borderId="0" xfId="7" applyFont="1" applyAlignment="1" applyProtection="1">
      <alignment horizontal="left" indent="1"/>
      <protection locked="0"/>
    </xf>
    <xf numFmtId="0" fontId="74" fillId="0" borderId="0" xfId="7" applyFont="1" applyAlignment="1" applyProtection="1">
      <alignment horizontal="center" wrapText="1"/>
      <protection locked="0"/>
    </xf>
    <xf numFmtId="0" fontId="74" fillId="0" borderId="0" xfId="7" applyFont="1" applyAlignment="1" applyProtection="1">
      <alignment horizontal="right" vertical="top"/>
      <protection locked="0"/>
    </xf>
    <xf numFmtId="0" fontId="74" fillId="0" borderId="0" xfId="7" applyFont="1" applyAlignment="1" applyProtection="1">
      <alignment wrapText="1"/>
      <protection locked="0"/>
    </xf>
    <xf numFmtId="0" fontId="76" fillId="0" borderId="0" xfId="7" applyFont="1" applyAlignment="1" applyProtection="1">
      <alignment vertical="top" wrapText="1"/>
      <protection locked="0"/>
    </xf>
    <xf numFmtId="0" fontId="80" fillId="0" borderId="0" xfId="7" applyFont="1" applyAlignment="1" applyProtection="1">
      <alignment horizontal="left" vertical="top" wrapText="1"/>
      <protection locked="0"/>
    </xf>
    <xf numFmtId="0" fontId="81" fillId="0" borderId="0" xfId="7" applyFont="1" applyAlignment="1" applyProtection="1">
      <alignment horizontal="center" vertical="top" wrapText="1"/>
      <protection locked="0"/>
    </xf>
    <xf numFmtId="0" fontId="0" fillId="2" borderId="3" xfId="0" applyFill="1" applyBorder="1" applyProtection="1">
      <protection locked="0"/>
    </xf>
    <xf numFmtId="0" fontId="0" fillId="2" borderId="3" xfId="0"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5" fontId="0" fillId="0" borderId="9" xfId="0" applyNumberFormat="1" applyBorder="1" applyProtection="1">
      <protection locked="0"/>
    </xf>
    <xf numFmtId="0" fontId="0" fillId="2" borderId="3" xfId="0" applyFill="1" applyBorder="1" applyAlignment="1" applyProtection="1">
      <alignment horizontal="center" wrapText="1"/>
      <protection locked="0"/>
    </xf>
    <xf numFmtId="42" fontId="0" fillId="2" borderId="3" xfId="0" applyNumberFormat="1" applyFill="1" applyBorder="1" applyAlignment="1">
      <alignment wrapText="1"/>
    </xf>
    <xf numFmtId="42" fontId="0" fillId="2" borderId="5" xfId="0" applyNumberFormat="1" applyFill="1" applyBorder="1" applyAlignment="1">
      <alignment wrapText="1"/>
    </xf>
    <xf numFmtId="42" fontId="0" fillId="2" borderId="7" xfId="0" applyNumberFormat="1" applyFill="1" applyBorder="1" applyAlignment="1">
      <alignment wrapText="1"/>
    </xf>
    <xf numFmtId="165" fontId="2" fillId="0" borderId="0" xfId="0" applyNumberFormat="1" applyFont="1" applyAlignment="1">
      <alignment wrapText="1"/>
    </xf>
    <xf numFmtId="165" fontId="0" fillId="0" borderId="3" xfId="0" applyNumberFormat="1" applyBorder="1" applyAlignment="1">
      <alignment wrapText="1"/>
    </xf>
    <xf numFmtId="165" fontId="0" fillId="0" borderId="2" xfId="0" applyNumberFormat="1" applyBorder="1" applyAlignment="1">
      <alignment wrapText="1"/>
    </xf>
    <xf numFmtId="165" fontId="2" fillId="3" borderId="5" xfId="0" applyNumberFormat="1" applyFont="1" applyFill="1" applyBorder="1" applyAlignment="1">
      <alignment wrapText="1"/>
    </xf>
    <xf numFmtId="165" fontId="0" fillId="0" borderId="9" xfId="0" applyNumberFormat="1" applyBorder="1" applyAlignment="1">
      <alignment wrapText="1"/>
    </xf>
    <xf numFmtId="10" fontId="1" fillId="0" borderId="10" xfId="3" applyNumberFormat="1" applyFont="1" applyFill="1" applyBorder="1" applyProtection="1"/>
    <xf numFmtId="5" fontId="2" fillId="0" borderId="0" xfId="0" applyNumberFormat="1" applyFont="1"/>
    <xf numFmtId="5" fontId="0" fillId="0" borderId="0" xfId="0" applyNumberFormat="1"/>
    <xf numFmtId="0" fontId="2" fillId="0" borderId="0" xfId="0" applyFont="1"/>
    <xf numFmtId="0" fontId="2" fillId="0" borderId="0" xfId="0" applyFont="1" applyAlignment="1">
      <alignment vertical="center"/>
    </xf>
    <xf numFmtId="0" fontId="4" fillId="0" borderId="0" xfId="0" applyFont="1"/>
    <xf numFmtId="0" fontId="0" fillId="0" borderId="0" xfId="0" applyAlignment="1">
      <alignment horizontal="left"/>
    </xf>
    <xf numFmtId="0" fontId="0" fillId="0" borderId="0" xfId="0" applyAlignment="1">
      <alignment wrapText="1"/>
    </xf>
    <xf numFmtId="0" fontId="6" fillId="0" borderId="0" xfId="0" applyFont="1"/>
    <xf numFmtId="49" fontId="4" fillId="0" borderId="0" xfId="0" quotePrefix="1" applyNumberFormat="1" applyFont="1"/>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indent="2"/>
    </xf>
    <xf numFmtId="10" fontId="1" fillId="0" borderId="0" xfId="3" applyNumberFormat="1" applyFont="1" applyFill="1" applyBorder="1" applyProtection="1"/>
    <xf numFmtId="49" fontId="4" fillId="0" borderId="0" xfId="0" quotePrefix="1" applyNumberFormat="1" applyFont="1" applyAlignment="1">
      <alignment vertical="center"/>
    </xf>
    <xf numFmtId="0" fontId="0" fillId="0" borderId="0" xfId="0" quotePrefix="1"/>
    <xf numFmtId="0" fontId="0" fillId="0" borderId="6" xfId="0" quotePrefix="1" applyBorder="1"/>
    <xf numFmtId="0" fontId="0" fillId="0" borderId="6" xfId="0" applyBorder="1"/>
    <xf numFmtId="49" fontId="0" fillId="0" borderId="0" xfId="0" applyNumberFormat="1"/>
    <xf numFmtId="0" fontId="7" fillId="0" borderId="0" xfId="0" applyFont="1" applyAlignment="1">
      <alignment wrapText="1"/>
    </xf>
    <xf numFmtId="0" fontId="0" fillId="0" borderId="0" xfId="0" applyAlignment="1">
      <alignment horizontal="center"/>
    </xf>
    <xf numFmtId="0" fontId="11" fillId="0" borderId="0" xfId="0" applyFont="1" applyAlignment="1">
      <alignment vertical="top" wrapText="1"/>
    </xf>
    <xf numFmtId="165" fontId="0" fillId="0" borderId="0" xfId="0" applyNumberFormat="1" applyAlignment="1">
      <alignment wrapText="1"/>
    </xf>
    <xf numFmtId="0" fontId="11" fillId="0" borderId="0" xfId="0" applyFont="1"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center" wrapText="1"/>
    </xf>
    <xf numFmtId="0" fontId="13" fillId="0" borderId="0" xfId="0" applyFont="1" applyAlignment="1">
      <alignment horizontal="left" vertical="top" wrapText="1"/>
    </xf>
    <xf numFmtId="0" fontId="7" fillId="0" borderId="0" xfId="0" applyFont="1"/>
    <xf numFmtId="0" fontId="7" fillId="0" borderId="0" xfId="0" applyFont="1" applyAlignment="1">
      <alignment horizontal="left" vertical="top"/>
    </xf>
    <xf numFmtId="0" fontId="2" fillId="4" borderId="9" xfId="0" applyFont="1" applyFill="1" applyBorder="1" applyAlignment="1">
      <alignment horizontal="center" vertical="center"/>
    </xf>
    <xf numFmtId="0" fontId="15" fillId="4" borderId="14"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0" fillId="6" borderId="18" xfId="0" applyFill="1" applyBorder="1"/>
    <xf numFmtId="0" fontId="2" fillId="6" borderId="26" xfId="0" applyFont="1" applyFill="1" applyBorder="1"/>
    <xf numFmtId="166" fontId="0" fillId="0" borderId="19" xfId="0" applyNumberFormat="1" applyBorder="1"/>
    <xf numFmtId="166" fontId="0" fillId="0" borderId="5" xfId="0" applyNumberFormat="1" applyBorder="1"/>
    <xf numFmtId="166" fontId="0" fillId="6" borderId="21" xfId="0" applyNumberFormat="1" applyFill="1" applyBorder="1"/>
    <xf numFmtId="166" fontId="0" fillId="0" borderId="27" xfId="0" applyNumberFormat="1" applyBorder="1"/>
    <xf numFmtId="166" fontId="0" fillId="6" borderId="19" xfId="0" applyNumberFormat="1" applyFill="1" applyBorder="1"/>
    <xf numFmtId="0" fontId="16" fillId="0" borderId="37" xfId="0" applyFont="1" applyBorder="1"/>
    <xf numFmtId="0" fontId="16" fillId="0" borderId="38" xfId="0" applyFont="1" applyBorder="1"/>
    <xf numFmtId="0" fontId="17" fillId="0" borderId="38" xfId="0" applyFont="1" applyBorder="1"/>
    <xf numFmtId="0" fontId="18" fillId="0" borderId="38" xfId="0" applyFont="1" applyBorder="1"/>
    <xf numFmtId="0" fontId="18" fillId="0" borderId="39" xfId="0" applyFont="1" applyBorder="1"/>
    <xf numFmtId="0" fontId="16" fillId="0" borderId="40" xfId="0" applyFont="1" applyBorder="1"/>
    <xf numFmtId="0" fontId="18" fillId="0" borderId="41" xfId="0" applyFont="1" applyBorder="1"/>
    <xf numFmtId="0" fontId="16" fillId="0" borderId="0" xfId="0" applyFont="1"/>
    <xf numFmtId="0" fontId="17" fillId="0" borderId="0" xfId="0" applyFont="1"/>
    <xf numFmtId="0" fontId="18" fillId="0" borderId="0" xfId="0" applyFont="1"/>
    <xf numFmtId="0" fontId="20" fillId="0" borderId="0" xfId="0" applyFont="1"/>
    <xf numFmtId="0" fontId="16" fillId="0" borderId="41" xfId="0" applyFont="1" applyBorder="1"/>
    <xf numFmtId="0" fontId="21" fillId="0" borderId="0" xfId="0" applyFont="1"/>
    <xf numFmtId="0" fontId="16" fillId="10" borderId="44" xfId="0" applyFont="1" applyFill="1" applyBorder="1"/>
    <xf numFmtId="5" fontId="22" fillId="7" borderId="11" xfId="0" applyNumberFormat="1" applyFont="1" applyFill="1" applyBorder="1" applyAlignment="1">
      <alignment vertical="center" wrapText="1"/>
    </xf>
    <xf numFmtId="0" fontId="16" fillId="10" borderId="0" xfId="0" applyFont="1" applyFill="1"/>
    <xf numFmtId="5" fontId="22" fillId="7" borderId="48" xfId="0" applyNumberFormat="1" applyFont="1" applyFill="1" applyBorder="1" applyAlignment="1">
      <alignment vertical="center" wrapText="1"/>
    </xf>
    <xf numFmtId="5" fontId="16" fillId="0" borderId="0" xfId="0" applyNumberFormat="1" applyFont="1"/>
    <xf numFmtId="0" fontId="16" fillId="10" borderId="55" xfId="0" applyFont="1" applyFill="1" applyBorder="1"/>
    <xf numFmtId="0" fontId="17" fillId="0" borderId="41" xfId="0" applyFont="1" applyBorder="1"/>
    <xf numFmtId="5" fontId="25" fillId="0" borderId="55" xfId="0" applyNumberFormat="1" applyFont="1" applyBorder="1" applyAlignment="1">
      <alignment vertical="center"/>
    </xf>
    <xf numFmtId="5" fontId="25" fillId="0" borderId="0" xfId="0" applyNumberFormat="1" applyFont="1" applyAlignment="1">
      <alignment vertical="center"/>
    </xf>
    <xf numFmtId="0" fontId="22" fillId="0" borderId="0" xfId="0" applyFont="1" applyAlignment="1">
      <alignment horizontal="center" vertical="center" wrapText="1"/>
    </xf>
    <xf numFmtId="5" fontId="22" fillId="0" borderId="0" xfId="0" applyNumberFormat="1" applyFont="1" applyAlignment="1">
      <alignment horizontal="center" vertical="center" wrapText="1"/>
    </xf>
    <xf numFmtId="0" fontId="16" fillId="0" borderId="44" xfId="0" applyFont="1" applyBorder="1"/>
    <xf numFmtId="9" fontId="26" fillId="12" borderId="58" xfId="0" applyNumberFormat="1" applyFont="1" applyFill="1" applyBorder="1" applyAlignment="1">
      <alignment vertical="center"/>
    </xf>
    <xf numFmtId="42" fontId="26" fillId="12" borderId="59" xfId="0" applyNumberFormat="1" applyFont="1" applyFill="1" applyBorder="1" applyAlignment="1">
      <alignment vertical="center"/>
    </xf>
    <xf numFmtId="42" fontId="26" fillId="8" borderId="60" xfId="0" applyNumberFormat="1" applyFont="1" applyFill="1" applyBorder="1" applyAlignment="1">
      <alignment vertical="center"/>
    </xf>
    <xf numFmtId="42" fontId="26" fillId="10" borderId="44" xfId="0" applyNumberFormat="1" applyFont="1" applyFill="1" applyBorder="1"/>
    <xf numFmtId="42" fontId="26" fillId="8" borderId="63" xfId="0" applyNumberFormat="1" applyFont="1" applyFill="1" applyBorder="1" applyAlignment="1">
      <alignment vertical="center"/>
    </xf>
    <xf numFmtId="9" fontId="26" fillId="12" borderId="66" xfId="0" applyNumberFormat="1" applyFont="1" applyFill="1" applyBorder="1" applyAlignment="1">
      <alignment vertical="center"/>
    </xf>
    <xf numFmtId="42" fontId="26" fillId="12" borderId="67" xfId="0" applyNumberFormat="1" applyFont="1" applyFill="1" applyBorder="1" applyAlignment="1">
      <alignment vertical="center"/>
    </xf>
    <xf numFmtId="42" fontId="26" fillId="8" borderId="68" xfId="0" applyNumberFormat="1" applyFont="1" applyFill="1" applyBorder="1" applyAlignment="1">
      <alignment vertical="center"/>
    </xf>
    <xf numFmtId="42" fontId="26" fillId="10" borderId="0" xfId="0" applyNumberFormat="1" applyFont="1" applyFill="1"/>
    <xf numFmtId="42" fontId="26" fillId="8" borderId="71" xfId="0" applyNumberFormat="1" applyFont="1" applyFill="1" applyBorder="1" applyAlignment="1">
      <alignment vertical="center"/>
    </xf>
    <xf numFmtId="5" fontId="16" fillId="0" borderId="0" xfId="0" applyNumberFormat="1" applyFont="1" applyAlignment="1">
      <alignment vertical="center"/>
    </xf>
    <xf numFmtId="0" fontId="16" fillId="0" borderId="0" xfId="0" applyFont="1" applyAlignment="1">
      <alignment vertical="center"/>
    </xf>
    <xf numFmtId="0" fontId="27" fillId="0" borderId="0" xfId="0" applyFont="1" applyAlignment="1">
      <alignment vertical="center"/>
    </xf>
    <xf numFmtId="42" fontId="26" fillId="12" borderId="74" xfId="0" applyNumberFormat="1" applyFont="1" applyFill="1" applyBorder="1" applyAlignment="1">
      <alignment vertical="center"/>
    </xf>
    <xf numFmtId="42" fontId="26" fillId="8" borderId="75" xfId="0" applyNumberFormat="1" applyFont="1" applyFill="1" applyBorder="1" applyAlignment="1">
      <alignment vertical="center"/>
    </xf>
    <xf numFmtId="42" fontId="26" fillId="8" borderId="78" xfId="0" applyNumberFormat="1" applyFont="1" applyFill="1" applyBorder="1" applyAlignment="1">
      <alignment vertical="center" wrapText="1"/>
    </xf>
    <xf numFmtId="5" fontId="22" fillId="0" borderId="0" xfId="0" applyNumberFormat="1" applyFont="1" applyAlignment="1">
      <alignment vertical="center"/>
    </xf>
    <xf numFmtId="9" fontId="26" fillId="12" borderId="81" xfId="0" applyNumberFormat="1" applyFont="1" applyFill="1" applyBorder="1" applyAlignment="1">
      <alignment vertical="center"/>
    </xf>
    <xf numFmtId="42" fontId="26" fillId="12" borderId="82" xfId="0" applyNumberFormat="1" applyFont="1" applyFill="1" applyBorder="1" applyAlignment="1">
      <alignment vertical="center"/>
    </xf>
    <xf numFmtId="42" fontId="26" fillId="8" borderId="83" xfId="0" applyNumberFormat="1" applyFont="1" applyFill="1" applyBorder="1" applyAlignment="1">
      <alignment vertical="center"/>
    </xf>
    <xf numFmtId="42" fontId="26" fillId="13" borderId="84" xfId="0" applyNumberFormat="1" applyFont="1" applyFill="1" applyBorder="1" applyAlignment="1">
      <alignment vertical="center"/>
    </xf>
    <xf numFmtId="42" fontId="26" fillId="13" borderId="85" xfId="0" applyNumberFormat="1" applyFont="1" applyFill="1" applyBorder="1" applyAlignment="1">
      <alignment vertical="center"/>
    </xf>
    <xf numFmtId="42" fontId="26" fillId="10" borderId="86" xfId="0" applyNumberFormat="1" applyFont="1" applyFill="1" applyBorder="1"/>
    <xf numFmtId="42" fontId="26" fillId="13" borderId="87" xfId="0" applyNumberFormat="1" applyFont="1" applyFill="1" applyBorder="1" applyAlignment="1">
      <alignment vertical="center"/>
    </xf>
    <xf numFmtId="42" fontId="26" fillId="13" borderId="88" xfId="0" applyNumberFormat="1" applyFont="1" applyFill="1" applyBorder="1" applyAlignment="1">
      <alignment vertical="center"/>
    </xf>
    <xf numFmtId="0" fontId="17" fillId="0" borderId="44" xfId="0" applyFont="1" applyBorder="1"/>
    <xf numFmtId="42" fontId="26" fillId="0" borderId="0" xfId="0" applyNumberFormat="1" applyFont="1" applyAlignment="1">
      <alignment vertical="center"/>
    </xf>
    <xf numFmtId="5" fontId="16" fillId="0" borderId="44" xfId="0" applyNumberFormat="1" applyFont="1" applyBorder="1" applyAlignment="1">
      <alignment vertical="center"/>
    </xf>
    <xf numFmtId="42" fontId="26" fillId="13" borderId="89" xfId="0" applyNumberFormat="1" applyFont="1" applyFill="1" applyBorder="1" applyAlignment="1">
      <alignment vertical="center"/>
    </xf>
    <xf numFmtId="42" fontId="26" fillId="13" borderId="63" xfId="0" applyNumberFormat="1" applyFont="1" applyFill="1" applyBorder="1" applyAlignment="1">
      <alignment vertical="center"/>
    </xf>
    <xf numFmtId="42" fontId="26" fillId="8" borderId="72" xfId="0" applyNumberFormat="1" applyFont="1" applyFill="1" applyBorder="1" applyAlignment="1">
      <alignment vertical="center"/>
    </xf>
    <xf numFmtId="42" fontId="26" fillId="8" borderId="91" xfId="0" applyNumberFormat="1" applyFont="1" applyFill="1" applyBorder="1" applyAlignment="1">
      <alignment vertical="center"/>
    </xf>
    <xf numFmtId="9" fontId="16" fillId="8" borderId="9" xfId="0" applyNumberFormat="1" applyFont="1" applyFill="1" applyBorder="1" applyAlignment="1">
      <alignment vertical="center"/>
    </xf>
    <xf numFmtId="9" fontId="16" fillId="0" borderId="0" xfId="0" applyNumberFormat="1" applyFont="1" applyAlignment="1">
      <alignment vertical="center"/>
    </xf>
    <xf numFmtId="42" fontId="26" fillId="8" borderId="93" xfId="0" applyNumberFormat="1" applyFont="1" applyFill="1" applyBorder="1" applyAlignment="1">
      <alignment vertical="center"/>
    </xf>
    <xf numFmtId="42" fontId="26" fillId="8" borderId="78" xfId="0" applyNumberFormat="1" applyFont="1" applyFill="1" applyBorder="1" applyAlignment="1">
      <alignment vertical="center"/>
    </xf>
    <xf numFmtId="0" fontId="16" fillId="0" borderId="95" xfId="0" applyFont="1" applyBorder="1"/>
    <xf numFmtId="5" fontId="16" fillId="0" borderId="96" xfId="0" applyNumberFormat="1" applyFont="1" applyBorder="1" applyAlignment="1">
      <alignment vertical="center"/>
    </xf>
    <xf numFmtId="0" fontId="17" fillId="0" borderId="96" xfId="0" applyFont="1" applyBorder="1"/>
    <xf numFmtId="0" fontId="17" fillId="0" borderId="97" xfId="0" applyFont="1" applyBorder="1"/>
    <xf numFmtId="0" fontId="16" fillId="0" borderId="97" xfId="0" applyFont="1" applyBorder="1"/>
    <xf numFmtId="42" fontId="28" fillId="0" borderId="97" xfId="0" applyNumberFormat="1" applyFont="1" applyBorder="1" applyAlignment="1">
      <alignment horizontal="center" vertical="center"/>
    </xf>
    <xf numFmtId="42" fontId="26" fillId="0" borderId="97" xfId="0" applyNumberFormat="1" applyFont="1" applyBorder="1" applyAlignment="1">
      <alignment vertical="center"/>
    </xf>
    <xf numFmtId="42" fontId="26" fillId="10" borderId="97" xfId="0" applyNumberFormat="1" applyFont="1" applyFill="1" applyBorder="1"/>
    <xf numFmtId="0" fontId="17" fillId="0" borderId="98" xfId="0" applyFont="1" applyBorder="1"/>
    <xf numFmtId="0" fontId="16" fillId="0" borderId="0" xfId="0" applyFont="1" applyAlignment="1">
      <alignment horizontal="left" vertical="center"/>
    </xf>
    <xf numFmtId="42" fontId="28" fillId="0" borderId="44" xfId="0" applyNumberFormat="1" applyFont="1" applyBorder="1" applyAlignment="1">
      <alignment horizontal="center" vertical="center"/>
    </xf>
    <xf numFmtId="42" fontId="26" fillId="0" borderId="44" xfId="0" applyNumberFormat="1" applyFont="1" applyBorder="1" applyAlignment="1">
      <alignment vertical="center"/>
    </xf>
    <xf numFmtId="42" fontId="26" fillId="12" borderId="99" xfId="0" applyNumberFormat="1" applyFont="1" applyFill="1" applyBorder="1" applyAlignment="1">
      <alignment vertical="center"/>
    </xf>
    <xf numFmtId="42" fontId="26" fillId="12" borderId="100" xfId="0" applyNumberFormat="1" applyFont="1" applyFill="1" applyBorder="1" applyAlignment="1">
      <alignment vertical="center"/>
    </xf>
    <xf numFmtId="42" fontId="26" fillId="8" borderId="103" xfId="0" applyNumberFormat="1" applyFont="1" applyFill="1" applyBorder="1" applyAlignment="1">
      <alignment vertical="center"/>
    </xf>
    <xf numFmtId="42" fontId="26" fillId="12" borderId="105" xfId="0" applyNumberFormat="1" applyFont="1" applyFill="1" applyBorder="1" applyAlignment="1">
      <alignment vertical="center"/>
    </xf>
    <xf numFmtId="42" fontId="26" fillId="8" borderId="110" xfId="0" applyNumberFormat="1" applyFont="1" applyFill="1" applyBorder="1" applyAlignment="1">
      <alignment vertical="center"/>
    </xf>
    <xf numFmtId="42" fontId="26" fillId="12" borderId="113" xfId="0" applyNumberFormat="1" applyFont="1" applyFill="1" applyBorder="1" applyAlignment="1">
      <alignment vertical="center"/>
    </xf>
    <xf numFmtId="42" fontId="26" fillId="13" borderId="116" xfId="0" applyNumberFormat="1" applyFont="1" applyFill="1" applyBorder="1" applyAlignment="1">
      <alignment vertical="center"/>
    </xf>
    <xf numFmtId="5" fontId="22" fillId="0" borderId="96" xfId="0" applyNumberFormat="1" applyFont="1" applyBorder="1" applyAlignment="1">
      <alignment vertical="center"/>
    </xf>
    <xf numFmtId="42" fontId="29" fillId="0" borderId="55" xfId="0" applyNumberFormat="1" applyFont="1" applyBorder="1"/>
    <xf numFmtId="42" fontId="29" fillId="0" borderId="0" xfId="0" applyNumberFormat="1" applyFont="1"/>
    <xf numFmtId="0" fontId="16" fillId="0" borderId="44" xfId="0" applyFont="1" applyBorder="1" applyAlignment="1">
      <alignment vertical="center"/>
    </xf>
    <xf numFmtId="0" fontId="30" fillId="0" borderId="0" xfId="0" applyFont="1" applyAlignment="1">
      <alignment horizontal="right" vertical="center"/>
    </xf>
    <xf numFmtId="42" fontId="26" fillId="8" borderId="118" xfId="0" applyNumberFormat="1" applyFont="1" applyFill="1" applyBorder="1" applyAlignment="1">
      <alignment vertical="center"/>
    </xf>
    <xf numFmtId="42" fontId="26" fillId="8" borderId="6" xfId="0" applyNumberFormat="1" applyFont="1" applyFill="1" applyBorder="1" applyAlignment="1">
      <alignment vertical="center"/>
    </xf>
    <xf numFmtId="42" fontId="26" fillId="13" borderId="122" xfId="0" applyNumberFormat="1" applyFont="1" applyFill="1" applyBorder="1" applyAlignment="1">
      <alignment vertical="center"/>
    </xf>
    <xf numFmtId="5" fontId="25" fillId="0" borderId="96" xfId="0" applyNumberFormat="1" applyFont="1" applyBorder="1" applyAlignment="1">
      <alignment vertical="center"/>
    </xf>
    <xf numFmtId="0" fontId="16" fillId="0" borderId="96" xfId="0" applyFont="1" applyBorder="1"/>
    <xf numFmtId="42" fontId="26" fillId="0" borderId="96" xfId="0" applyNumberFormat="1" applyFont="1" applyBorder="1" applyAlignment="1">
      <alignment vertical="center"/>
    </xf>
    <xf numFmtId="42" fontId="26" fillId="10" borderId="96" xfId="0" applyNumberFormat="1" applyFont="1" applyFill="1" applyBorder="1"/>
    <xf numFmtId="5" fontId="22" fillId="0" borderId="55" xfId="0" applyNumberFormat="1" applyFont="1" applyBorder="1" applyAlignment="1">
      <alignment vertical="center"/>
    </xf>
    <xf numFmtId="0" fontId="17" fillId="0" borderId="55" xfId="0" applyFont="1" applyBorder="1"/>
    <xf numFmtId="0" fontId="16" fillId="0" borderId="55" xfId="0" applyFont="1" applyBorder="1"/>
    <xf numFmtId="42" fontId="26" fillId="0" borderId="55" xfId="0" applyNumberFormat="1" applyFont="1" applyBorder="1" applyAlignment="1">
      <alignment vertical="center"/>
    </xf>
    <xf numFmtId="42" fontId="26" fillId="10" borderId="55" xfId="0" applyNumberFormat="1" applyFont="1" applyFill="1" applyBorder="1"/>
    <xf numFmtId="5" fontId="25" fillId="0" borderId="44" xfId="0" applyNumberFormat="1" applyFont="1" applyBorder="1" applyAlignment="1">
      <alignment vertical="center"/>
    </xf>
    <xf numFmtId="5" fontId="22" fillId="0" borderId="44" xfId="0" applyNumberFormat="1" applyFont="1" applyBorder="1" applyAlignment="1">
      <alignment vertical="center"/>
    </xf>
    <xf numFmtId="42" fontId="26" fillId="12" borderId="63" xfId="0" applyNumberFormat="1" applyFont="1" applyFill="1" applyBorder="1" applyAlignment="1">
      <alignment vertical="center"/>
    </xf>
    <xf numFmtId="42" fontId="26" fillId="12" borderId="71" xfId="0" applyNumberFormat="1" applyFont="1" applyFill="1" applyBorder="1" applyAlignment="1">
      <alignment vertical="center"/>
    </xf>
    <xf numFmtId="42" fontId="26" fillId="13" borderId="91" xfId="0" applyNumberFormat="1" applyFont="1" applyFill="1" applyBorder="1" applyAlignment="1">
      <alignment vertical="center"/>
    </xf>
    <xf numFmtId="42" fontId="26" fillId="13" borderId="71" xfId="0" applyNumberFormat="1" applyFont="1" applyFill="1" applyBorder="1" applyAlignment="1">
      <alignment vertical="center"/>
    </xf>
    <xf numFmtId="9" fontId="26" fillId="12" borderId="125" xfId="0" applyNumberFormat="1" applyFont="1" applyFill="1" applyBorder="1" applyAlignment="1">
      <alignment vertical="center"/>
    </xf>
    <xf numFmtId="42" fontId="26" fillId="12" borderId="103" xfId="0" applyNumberFormat="1" applyFont="1" applyFill="1" applyBorder="1" applyAlignment="1">
      <alignment vertical="center"/>
    </xf>
    <xf numFmtId="42" fontId="26" fillId="13" borderId="103" xfId="0" applyNumberFormat="1" applyFont="1" applyFill="1" applyBorder="1" applyAlignment="1">
      <alignment vertical="center"/>
    </xf>
    <xf numFmtId="9" fontId="26" fillId="12" borderId="126" xfId="0" applyNumberFormat="1" applyFont="1" applyFill="1" applyBorder="1" applyAlignment="1">
      <alignment vertical="center"/>
    </xf>
    <xf numFmtId="42" fontId="26" fillId="13" borderId="110" xfId="0" applyNumberFormat="1" applyFont="1" applyFill="1" applyBorder="1" applyAlignment="1">
      <alignment vertical="center"/>
    </xf>
    <xf numFmtId="5" fontId="25" fillId="9" borderId="43" xfId="0" applyNumberFormat="1" applyFont="1" applyFill="1" applyBorder="1" applyAlignment="1">
      <alignment vertical="center"/>
    </xf>
    <xf numFmtId="5" fontId="25" fillId="9" borderId="44" xfId="0" applyNumberFormat="1" applyFont="1" applyFill="1" applyBorder="1" applyAlignment="1">
      <alignment vertical="center"/>
    </xf>
    <xf numFmtId="5" fontId="25" fillId="9" borderId="45" xfId="0" applyNumberFormat="1" applyFont="1" applyFill="1" applyBorder="1" applyAlignment="1">
      <alignment vertical="center"/>
    </xf>
    <xf numFmtId="42" fontId="26" fillId="12" borderId="127" xfId="0" applyNumberFormat="1" applyFont="1" applyFill="1" applyBorder="1" applyAlignment="1">
      <alignment vertical="center"/>
    </xf>
    <xf numFmtId="42" fontId="26" fillId="13" borderId="64" xfId="0" applyNumberFormat="1" applyFont="1" applyFill="1" applyBorder="1" applyAlignment="1">
      <alignment vertical="center"/>
    </xf>
    <xf numFmtId="42" fontId="26" fillId="14" borderId="128" xfId="0" applyNumberFormat="1" applyFont="1" applyFill="1" applyBorder="1" applyAlignment="1">
      <alignment vertical="center"/>
    </xf>
    <xf numFmtId="42" fontId="26" fillId="13" borderId="129" xfId="0" applyNumberFormat="1" applyFont="1" applyFill="1" applyBorder="1" applyAlignment="1">
      <alignment vertical="center"/>
    </xf>
    <xf numFmtId="42" fontId="26" fillId="14" borderId="130" xfId="0" applyNumberFormat="1" applyFont="1" applyFill="1" applyBorder="1" applyAlignment="1">
      <alignment vertical="center"/>
    </xf>
    <xf numFmtId="0" fontId="25" fillId="9" borderId="131" xfId="0" applyFont="1" applyFill="1" applyBorder="1"/>
    <xf numFmtId="0" fontId="25" fillId="9" borderId="55" xfId="0" applyFont="1" applyFill="1" applyBorder="1"/>
    <xf numFmtId="0" fontId="25" fillId="9" borderId="132" xfId="0" applyFont="1" applyFill="1" applyBorder="1"/>
    <xf numFmtId="42" fontId="26" fillId="12" borderId="133" xfId="0" applyNumberFormat="1" applyFont="1" applyFill="1" applyBorder="1" applyAlignment="1">
      <alignment vertical="center"/>
    </xf>
    <xf numFmtId="42" fontId="26" fillId="13" borderId="134" xfId="0" applyNumberFormat="1" applyFont="1" applyFill="1" applyBorder="1" applyAlignment="1">
      <alignment vertical="center"/>
    </xf>
    <xf numFmtId="42" fontId="26" fillId="13" borderId="135" xfId="0" applyNumberFormat="1" applyFont="1" applyFill="1" applyBorder="1" applyAlignment="1">
      <alignment vertical="center"/>
    </xf>
    <xf numFmtId="0" fontId="25" fillId="0" borderId="0" xfId="0" applyFont="1"/>
    <xf numFmtId="42" fontId="30" fillId="0" borderId="0" xfId="0" applyNumberFormat="1" applyFont="1" applyAlignment="1">
      <alignment vertical="center"/>
    </xf>
    <xf numFmtId="42" fontId="26" fillId="0" borderId="0" xfId="0" applyNumberFormat="1" applyFont="1"/>
    <xf numFmtId="165" fontId="31" fillId="0" borderId="96" xfId="0" applyNumberFormat="1" applyFont="1" applyBorder="1"/>
    <xf numFmtId="0" fontId="32" fillId="0" borderId="0" xfId="0" applyFont="1"/>
    <xf numFmtId="0" fontId="33" fillId="0" borderId="0" xfId="0" applyFont="1"/>
    <xf numFmtId="42" fontId="0" fillId="0" borderId="0" xfId="0" applyNumberFormat="1"/>
    <xf numFmtId="42" fontId="0" fillId="0" borderId="6" xfId="0" applyNumberFormat="1" applyBorder="1"/>
    <xf numFmtId="0" fontId="34" fillId="15" borderId="0" xfId="5" applyFill="1"/>
    <xf numFmtId="0" fontId="17" fillId="0" borderId="0" xfId="6"/>
    <xf numFmtId="0" fontId="17" fillId="0" borderId="0" xfId="6" applyAlignment="1">
      <alignment vertical="top"/>
    </xf>
    <xf numFmtId="0" fontId="17" fillId="0" borderId="0" xfId="6" applyAlignment="1">
      <alignment vertical="top" wrapText="1"/>
    </xf>
    <xf numFmtId="0" fontId="17" fillId="0" borderId="0" xfId="7"/>
    <xf numFmtId="5" fontId="38" fillId="0" borderId="0" xfId="8" applyNumberFormat="1" applyFont="1" applyAlignment="1">
      <alignment vertical="center"/>
    </xf>
    <xf numFmtId="3" fontId="39" fillId="0" borderId="0" xfId="8" applyNumberFormat="1" applyFont="1"/>
    <xf numFmtId="0" fontId="39" fillId="0" borderId="0" xfId="9" applyFont="1"/>
    <xf numFmtId="5" fontId="39" fillId="0" borderId="0" xfId="8" applyNumberFormat="1" applyFont="1"/>
    <xf numFmtId="5" fontId="36" fillId="0" borderId="0" xfId="8" applyNumberFormat="1" applyFont="1"/>
    <xf numFmtId="5" fontId="40" fillId="0" borderId="0" xfId="8" applyNumberFormat="1" applyFont="1"/>
    <xf numFmtId="0" fontId="40" fillId="0" borderId="0" xfId="8" applyFont="1"/>
    <xf numFmtId="5" fontId="41" fillId="0" borderId="0" xfId="8" applyNumberFormat="1" applyFont="1"/>
    <xf numFmtId="0" fontId="17" fillId="0" borderId="0" xfId="7" applyAlignment="1">
      <alignment horizontal="center" wrapText="1"/>
    </xf>
    <xf numFmtId="5" fontId="36" fillId="0" borderId="0" xfId="8" applyNumberFormat="1" applyFont="1" applyAlignment="1">
      <alignment horizontal="center" vertical="center" wrapText="1"/>
    </xf>
    <xf numFmtId="0" fontId="17" fillId="0" borderId="0" xfId="7" applyAlignment="1">
      <alignment horizontal="left" indent="1"/>
    </xf>
    <xf numFmtId="5" fontId="17" fillId="0" borderId="0" xfId="8" applyNumberFormat="1" applyFont="1" applyAlignment="1">
      <alignment horizontal="left" vertical="center"/>
    </xf>
    <xf numFmtId="5" fontId="17" fillId="0" borderId="0" xfId="8" applyNumberFormat="1" applyFont="1" applyAlignment="1">
      <alignment vertical="center"/>
    </xf>
    <xf numFmtId="41" fontId="39" fillId="17" borderId="146" xfId="8" applyNumberFormat="1" applyFont="1" applyFill="1" applyBorder="1" applyAlignment="1">
      <alignment vertical="center"/>
    </xf>
    <xf numFmtId="41" fontId="39" fillId="18" borderId="141" xfId="8" applyNumberFormat="1" applyFont="1" applyFill="1" applyBorder="1" applyAlignment="1">
      <alignment vertical="center"/>
    </xf>
    <xf numFmtId="41" fontId="39" fillId="18" borderId="142" xfId="8" applyNumberFormat="1" applyFont="1" applyFill="1" applyBorder="1" applyAlignment="1">
      <alignment vertical="center"/>
    </xf>
    <xf numFmtId="41" fontId="39" fillId="17" borderId="47" xfId="8" applyNumberFormat="1" applyFont="1" applyFill="1" applyBorder="1" applyAlignment="1">
      <alignment vertical="center"/>
    </xf>
    <xf numFmtId="41" fontId="39" fillId="18" borderId="48" xfId="8" applyNumberFormat="1" applyFont="1" applyFill="1" applyBorder="1" applyAlignment="1">
      <alignment vertical="center"/>
    </xf>
    <xf numFmtId="5" fontId="17" fillId="0" borderId="0" xfId="8" applyNumberFormat="1" applyFont="1" applyAlignment="1">
      <alignment horizontal="left" vertical="center" indent="1"/>
    </xf>
    <xf numFmtId="5" fontId="39" fillId="0" borderId="0" xfId="8" applyNumberFormat="1" applyFont="1" applyAlignment="1">
      <alignment vertical="center"/>
    </xf>
    <xf numFmtId="3" fontId="39" fillId="0" borderId="0" xfId="8" applyNumberFormat="1" applyFont="1" applyAlignment="1">
      <alignment vertical="center"/>
    </xf>
    <xf numFmtId="41" fontId="39" fillId="17" borderId="143" xfId="8" applyNumberFormat="1" applyFont="1" applyFill="1" applyBorder="1" applyAlignment="1">
      <alignment vertical="center"/>
    </xf>
    <xf numFmtId="0" fontId="17" fillId="0" borderId="0" xfId="9" applyAlignment="1">
      <alignment horizontal="left" vertical="center" indent="1"/>
    </xf>
    <xf numFmtId="41" fontId="39" fillId="17" borderId="195" xfId="8" applyNumberFormat="1" applyFont="1" applyFill="1" applyBorder="1" applyAlignment="1">
      <alignment vertical="center"/>
    </xf>
    <xf numFmtId="42" fontId="39" fillId="17" borderId="81" xfId="8" applyNumberFormat="1" applyFont="1" applyFill="1" applyBorder="1" applyAlignment="1">
      <alignment vertical="center"/>
    </xf>
    <xf numFmtId="42" fontId="39" fillId="13" borderId="56" xfId="8" applyNumberFormat="1" applyFont="1" applyFill="1" applyBorder="1" applyAlignment="1">
      <alignment vertical="center"/>
    </xf>
    <xf numFmtId="42" fontId="39" fillId="13" borderId="57" xfId="8" applyNumberFormat="1" applyFont="1" applyFill="1" applyBorder="1" applyAlignment="1">
      <alignment vertical="center"/>
    </xf>
    <xf numFmtId="41" fontId="39" fillId="0" borderId="0" xfId="8" applyNumberFormat="1" applyFont="1" applyAlignment="1">
      <alignment vertical="center"/>
    </xf>
    <xf numFmtId="5" fontId="41" fillId="0" borderId="0" xfId="8" applyNumberFormat="1" applyFont="1" applyAlignment="1">
      <alignment vertical="center"/>
    </xf>
    <xf numFmtId="5" fontId="36" fillId="0" borderId="0" xfId="8" applyNumberFormat="1" applyFont="1" applyAlignment="1">
      <alignment vertical="center"/>
    </xf>
    <xf numFmtId="5" fontId="40" fillId="0" borderId="0" xfId="8" applyNumberFormat="1" applyFont="1" applyAlignment="1">
      <alignment vertical="center"/>
    </xf>
    <xf numFmtId="41" fontId="40" fillId="0" borderId="0" xfId="8" applyNumberFormat="1" applyFont="1" applyAlignment="1">
      <alignment vertical="center"/>
    </xf>
    <xf numFmtId="3" fontId="17" fillId="0" borderId="0" xfId="8" applyNumberFormat="1" applyFont="1" applyAlignment="1">
      <alignment vertical="center"/>
    </xf>
    <xf numFmtId="41" fontId="39" fillId="19" borderId="146" xfId="8" applyNumberFormat="1" applyFont="1" applyFill="1" applyBorder="1" applyAlignment="1">
      <alignment vertical="center"/>
    </xf>
    <xf numFmtId="0" fontId="17" fillId="0" borderId="0" xfId="7" applyAlignment="1">
      <alignment vertical="center"/>
    </xf>
    <xf numFmtId="41" fontId="39" fillId="19" borderId="143" xfId="8" applyNumberFormat="1" applyFont="1" applyFill="1" applyBorder="1" applyAlignment="1">
      <alignment vertical="center"/>
    </xf>
    <xf numFmtId="0" fontId="17" fillId="0" borderId="0" xfId="8" applyFont="1" applyAlignment="1">
      <alignment vertical="center"/>
    </xf>
    <xf numFmtId="167" fontId="17" fillId="0" borderId="0" xfId="8" applyNumberFormat="1" applyFont="1" applyAlignment="1">
      <alignment vertical="center"/>
    </xf>
    <xf numFmtId="41" fontId="39" fillId="18" borderId="13" xfId="8" applyNumberFormat="1" applyFont="1" applyFill="1" applyBorder="1" applyAlignment="1">
      <alignment vertical="center"/>
    </xf>
    <xf numFmtId="167" fontId="17" fillId="0" borderId="0" xfId="8" applyNumberFormat="1" applyFont="1" applyAlignment="1">
      <alignment horizontal="left" vertical="center"/>
    </xf>
    <xf numFmtId="42" fontId="39" fillId="17" borderId="52" xfId="8" applyNumberFormat="1" applyFont="1" applyFill="1" applyBorder="1" applyAlignment="1">
      <alignment vertical="center"/>
    </xf>
    <xf numFmtId="0" fontId="41" fillId="0" borderId="0" xfId="7" applyFont="1" applyAlignment="1">
      <alignment vertical="center"/>
    </xf>
    <xf numFmtId="41" fontId="42" fillId="0" borderId="0" xfId="7" applyNumberFormat="1" applyFont="1" applyAlignment="1">
      <alignment vertical="center"/>
    </xf>
    <xf numFmtId="41" fontId="39" fillId="17" borderId="140" xfId="8" applyNumberFormat="1" applyFont="1" applyFill="1" applyBorder="1" applyAlignment="1">
      <alignment vertical="center"/>
    </xf>
    <xf numFmtId="0" fontId="17" fillId="0" borderId="0" xfId="7" applyAlignment="1">
      <alignment horizontal="left" vertical="center" indent="1"/>
    </xf>
    <xf numFmtId="5" fontId="17" fillId="0" borderId="0" xfId="8" applyNumberFormat="1" applyFont="1" applyAlignment="1">
      <alignment horizontal="center" vertical="center"/>
    </xf>
    <xf numFmtId="0" fontId="17" fillId="0" borderId="0" xfId="9" applyAlignment="1">
      <alignment vertical="center"/>
    </xf>
    <xf numFmtId="5" fontId="43" fillId="0" borderId="0" xfId="8" applyNumberFormat="1" applyFont="1" applyAlignment="1">
      <alignment horizontal="left" vertical="center" indent="1"/>
    </xf>
    <xf numFmtId="41" fontId="39" fillId="17" borderId="153" xfId="8" applyNumberFormat="1" applyFont="1" applyFill="1" applyBorder="1" applyAlignment="1">
      <alignment vertical="center"/>
    </xf>
    <xf numFmtId="41" fontId="39" fillId="18" borderId="33" xfId="8" applyNumberFormat="1" applyFont="1" applyFill="1" applyBorder="1" applyAlignment="1">
      <alignment vertical="center"/>
    </xf>
    <xf numFmtId="41" fontId="39" fillId="18" borderId="139" xfId="8" applyNumberFormat="1" applyFont="1" applyFill="1" applyBorder="1" applyAlignment="1">
      <alignment vertical="center"/>
    </xf>
    <xf numFmtId="0" fontId="43" fillId="0" borderId="0" xfId="7" applyFont="1" applyAlignment="1">
      <alignment horizontal="left" vertical="center" indent="1"/>
    </xf>
    <xf numFmtId="41" fontId="17" fillId="0" borderId="0" xfId="6" applyNumberFormat="1"/>
    <xf numFmtId="0" fontId="43" fillId="0" borderId="0" xfId="9" applyFont="1" applyAlignment="1">
      <alignment horizontal="left" vertical="center" indent="1"/>
    </xf>
    <xf numFmtId="167" fontId="17" fillId="0" borderId="0" xfId="8" applyNumberFormat="1" applyFont="1" applyAlignment="1">
      <alignment horizontal="center" vertical="center"/>
    </xf>
    <xf numFmtId="167" fontId="39" fillId="0" borderId="0" xfId="8" applyNumberFormat="1" applyFont="1" applyAlignment="1">
      <alignment vertical="center"/>
    </xf>
    <xf numFmtId="0" fontId="41" fillId="0" borderId="0" xfId="9" applyFont="1" applyAlignment="1">
      <alignment vertical="center"/>
    </xf>
    <xf numFmtId="42" fontId="39" fillId="17" borderId="154" xfId="8" applyNumberFormat="1" applyFont="1" applyFill="1" applyBorder="1" applyAlignment="1">
      <alignment vertical="center"/>
    </xf>
    <xf numFmtId="42" fontId="36" fillId="17" borderId="158" xfId="8" applyNumberFormat="1" applyFont="1" applyFill="1" applyBorder="1" applyAlignment="1">
      <alignment vertical="center"/>
    </xf>
    <xf numFmtId="42" fontId="39" fillId="17" borderId="128" xfId="8" applyNumberFormat="1" applyFont="1" applyFill="1" applyBorder="1" applyAlignment="1">
      <alignment vertical="center"/>
    </xf>
    <xf numFmtId="42" fontId="39" fillId="17" borderId="99" xfId="8" applyNumberFormat="1" applyFont="1" applyFill="1" applyBorder="1" applyAlignment="1">
      <alignment vertical="center"/>
    </xf>
    <xf numFmtId="42" fontId="39" fillId="13" borderId="155" xfId="8" applyNumberFormat="1" applyFont="1" applyFill="1" applyBorder="1" applyAlignment="1">
      <alignment vertical="center"/>
    </xf>
    <xf numFmtId="42" fontId="39" fillId="13" borderId="156" xfId="8" applyNumberFormat="1" applyFont="1" applyFill="1" applyBorder="1" applyAlignment="1">
      <alignment vertical="center"/>
    </xf>
    <xf numFmtId="41" fontId="17" fillId="0" borderId="44" xfId="7" applyNumberFormat="1" applyBorder="1" applyAlignment="1">
      <alignment vertical="center"/>
    </xf>
    <xf numFmtId="0" fontId="17" fillId="0" borderId="0" xfId="7" applyAlignment="1">
      <alignment wrapText="1"/>
    </xf>
    <xf numFmtId="0" fontId="36" fillId="0" borderId="0" xfId="7" applyFont="1" applyAlignment="1">
      <alignment horizontal="center" vertical="top" wrapText="1"/>
    </xf>
    <xf numFmtId="0" fontId="36" fillId="0" borderId="0" xfId="6" applyFont="1" applyAlignment="1">
      <alignment horizontal="left"/>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vertical="top" wrapText="1"/>
    </xf>
    <xf numFmtId="0" fontId="17" fillId="0" borderId="0" xfId="6" applyAlignment="1">
      <alignment horizontal="left" indent="1"/>
    </xf>
    <xf numFmtId="0" fontId="36" fillId="0" borderId="0" xfId="6" applyFont="1" applyAlignment="1">
      <alignment horizontal="center" wrapText="1"/>
    </xf>
    <xf numFmtId="0" fontId="46" fillId="0" borderId="0" xfId="6" applyFont="1"/>
    <xf numFmtId="0" fontId="36" fillId="0" borderId="0" xfId="6" applyFont="1" applyAlignment="1">
      <alignment vertical="top"/>
    </xf>
    <xf numFmtId="0" fontId="36" fillId="0" borderId="0" xfId="6" applyFont="1" applyAlignment="1">
      <alignment horizontal="right" vertical="top"/>
    </xf>
    <xf numFmtId="0" fontId="47" fillId="0" borderId="0" xfId="6" applyFont="1" applyAlignment="1">
      <alignment horizontal="left" vertical="top"/>
    </xf>
    <xf numFmtId="0" fontId="48" fillId="0" borderId="0" xfId="6" applyFont="1" applyAlignment="1">
      <alignment horizontal="left"/>
    </xf>
    <xf numFmtId="0" fontId="36" fillId="0" borderId="0" xfId="6" applyFont="1" applyAlignment="1">
      <alignment wrapText="1"/>
    </xf>
    <xf numFmtId="0" fontId="43" fillId="0" borderId="0" xfId="6" applyFont="1" applyAlignment="1">
      <alignment vertical="top" wrapText="1"/>
    </xf>
    <xf numFmtId="0" fontId="49" fillId="0" borderId="0" xfId="6" applyFont="1" applyAlignment="1">
      <alignment horizontal="left" vertical="top" wrapText="1"/>
    </xf>
    <xf numFmtId="0" fontId="49" fillId="0" borderId="0" xfId="6" applyFont="1" applyAlignment="1">
      <alignment vertical="top" wrapText="1"/>
    </xf>
    <xf numFmtId="0" fontId="50" fillId="0" borderId="0" xfId="6" applyFont="1" applyAlignment="1">
      <alignment horizontal="center" vertical="top" wrapText="1"/>
    </xf>
    <xf numFmtId="0" fontId="36" fillId="0" borderId="0" xfId="6" applyFont="1"/>
    <xf numFmtId="0" fontId="51" fillId="0" borderId="0" xfId="6" applyFont="1" applyAlignment="1">
      <alignment horizontal="center" vertical="top" wrapText="1"/>
    </xf>
    <xf numFmtId="0" fontId="43" fillId="0" borderId="0" xfId="6" applyFont="1" applyAlignment="1">
      <alignment wrapText="1"/>
    </xf>
    <xf numFmtId="165" fontId="39" fillId="13" borderId="155" xfId="8" applyNumberFormat="1" applyFont="1" applyFill="1" applyBorder="1" applyAlignment="1" applyProtection="1">
      <alignment vertical="center"/>
      <protection locked="0"/>
    </xf>
    <xf numFmtId="165" fontId="39" fillId="13" borderId="156" xfId="8" applyNumberFormat="1" applyFont="1" applyFill="1" applyBorder="1" applyAlignment="1" applyProtection="1">
      <alignment vertical="center"/>
      <protection locked="0"/>
    </xf>
    <xf numFmtId="41" fontId="39" fillId="17" borderId="146" xfId="8" applyNumberFormat="1" applyFont="1" applyFill="1" applyBorder="1" applyAlignment="1" applyProtection="1">
      <alignment vertical="center"/>
      <protection locked="0"/>
    </xf>
    <xf numFmtId="41" fontId="39" fillId="17" borderId="143" xfId="8" applyNumberFormat="1" applyFont="1" applyFill="1" applyBorder="1" applyAlignment="1" applyProtection="1">
      <alignment vertical="center"/>
      <protection locked="0"/>
    </xf>
    <xf numFmtId="0" fontId="17" fillId="0" borderId="0" xfId="6" applyProtection="1">
      <protection locked="0"/>
    </xf>
    <xf numFmtId="0" fontId="17" fillId="0" borderId="157" xfId="6" applyBorder="1" applyProtection="1">
      <protection locked="0"/>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wrapText="1"/>
    </xf>
    <xf numFmtId="0" fontId="54" fillId="0" borderId="0" xfId="13" applyFont="1"/>
    <xf numFmtId="0" fontId="55" fillId="0" borderId="0" xfId="13" applyFont="1"/>
    <xf numFmtId="6" fontId="54" fillId="0" borderId="0" xfId="13" applyNumberFormat="1" applyFont="1"/>
    <xf numFmtId="0" fontId="54" fillId="0" borderId="0" xfId="13" applyFont="1" applyAlignment="1">
      <alignment horizontal="left" vertical="top" wrapText="1"/>
    </xf>
    <xf numFmtId="0" fontId="55" fillId="16" borderId="159" xfId="13" applyFont="1" applyFill="1" applyBorder="1" applyAlignment="1">
      <alignment vertical="center"/>
    </xf>
    <xf numFmtId="0" fontId="54" fillId="16" borderId="160" xfId="13" applyFont="1" applyFill="1" applyBorder="1" applyAlignment="1">
      <alignment vertical="center"/>
    </xf>
    <xf numFmtId="6" fontId="55" fillId="0" borderId="162" xfId="13" applyNumberFormat="1" applyFont="1" applyBorder="1" applyAlignment="1">
      <alignment horizontal="right"/>
    </xf>
    <xf numFmtId="0" fontId="55" fillId="0" borderId="162" xfId="13" applyFont="1" applyBorder="1" applyAlignment="1">
      <alignment horizontal="right" wrapText="1"/>
    </xf>
    <xf numFmtId="0" fontId="54" fillId="0" borderId="33" xfId="13" applyFont="1" applyBorder="1"/>
    <xf numFmtId="0" fontId="54" fillId="0" borderId="6" xfId="13" applyFont="1" applyBorder="1"/>
    <xf numFmtId="164" fontId="54" fillId="0" borderId="166" xfId="13" applyNumberFormat="1" applyFont="1" applyBorder="1"/>
    <xf numFmtId="164" fontId="55" fillId="0" borderId="9" xfId="13" applyNumberFormat="1" applyFont="1" applyBorder="1"/>
    <xf numFmtId="0" fontId="54" fillId="16" borderId="160" xfId="13" applyFont="1" applyFill="1" applyBorder="1"/>
    <xf numFmtId="0" fontId="56" fillId="0" borderId="0" xfId="13" applyFont="1"/>
    <xf numFmtId="164" fontId="55" fillId="0" borderId="166" xfId="13" applyNumberFormat="1" applyFont="1" applyBorder="1"/>
    <xf numFmtId="0" fontId="55" fillId="17" borderId="168" xfId="13" applyFont="1" applyFill="1" applyBorder="1" applyAlignment="1">
      <alignment vertical="center"/>
    </xf>
    <xf numFmtId="0" fontId="54" fillId="17" borderId="169" xfId="13" applyFont="1" applyFill="1" applyBorder="1" applyAlignment="1">
      <alignment vertical="center"/>
    </xf>
    <xf numFmtId="0" fontId="55" fillId="17" borderId="169" xfId="13" applyFont="1" applyFill="1" applyBorder="1" applyAlignment="1">
      <alignment vertical="center"/>
    </xf>
    <xf numFmtId="164" fontId="55" fillId="17" borderId="170" xfId="13" applyNumberFormat="1" applyFont="1" applyFill="1" applyBorder="1" applyAlignment="1">
      <alignment vertical="center"/>
    </xf>
    <xf numFmtId="0" fontId="54" fillId="0" borderId="0" xfId="13" applyFont="1" applyAlignment="1">
      <alignment vertical="center"/>
    </xf>
    <xf numFmtId="0" fontId="58" fillId="0" borderId="0" xfId="13" applyFont="1"/>
    <xf numFmtId="0" fontId="59" fillId="0" borderId="0" xfId="13" applyFont="1" applyAlignment="1">
      <alignment wrapText="1"/>
    </xf>
    <xf numFmtId="6" fontId="58" fillId="0" borderId="0" xfId="13" applyNumberFormat="1" applyFont="1"/>
    <xf numFmtId="0" fontId="65" fillId="7" borderId="155" xfId="7" applyFont="1" applyFill="1" applyBorder="1" applyAlignment="1">
      <alignment horizontal="center" vertical="center" wrapText="1"/>
    </xf>
    <xf numFmtId="0" fontId="65" fillId="7" borderId="171" xfId="7" applyFont="1" applyFill="1" applyBorder="1" applyAlignment="1">
      <alignment horizontal="center" vertical="center" wrapText="1"/>
    </xf>
    <xf numFmtId="0" fontId="65" fillId="7" borderId="134" xfId="7" applyFont="1" applyFill="1" applyBorder="1" applyAlignment="1">
      <alignment horizontal="center" vertical="center" wrapText="1"/>
    </xf>
    <xf numFmtId="0" fontId="66" fillId="15" borderId="0" xfId="7" applyFont="1" applyFill="1"/>
    <xf numFmtId="0" fontId="63" fillId="0" borderId="0" xfId="7" applyFont="1" applyAlignment="1">
      <alignment vertical="top" wrapText="1"/>
    </xf>
    <xf numFmtId="0" fontId="12" fillId="0" borderId="0" xfId="0" applyFont="1"/>
    <xf numFmtId="0" fontId="70" fillId="15" borderId="0" xfId="7" applyFont="1" applyFill="1"/>
    <xf numFmtId="0" fontId="12" fillId="3" borderId="0" xfId="0" applyFont="1" applyFill="1"/>
    <xf numFmtId="0" fontId="65" fillId="15" borderId="0" xfId="7" applyFont="1" applyFill="1"/>
    <xf numFmtId="0" fontId="3" fillId="3" borderId="0" xfId="0" applyFont="1" applyFill="1"/>
    <xf numFmtId="0" fontId="0" fillId="3" borderId="0" xfId="0" applyFill="1" applyAlignment="1">
      <alignment horizontal="left" vertical="top" wrapText="1" indent="2"/>
    </xf>
    <xf numFmtId="0" fontId="0" fillId="3" borderId="0" xfId="0" applyFill="1" applyAlignment="1">
      <alignment horizontal="left" indent="2"/>
    </xf>
    <xf numFmtId="0" fontId="73" fillId="0" borderId="0" xfId="0" applyFont="1" applyAlignment="1">
      <alignment horizontal="left"/>
    </xf>
    <xf numFmtId="0" fontId="73" fillId="0" borderId="194" xfId="0" applyFont="1" applyBorder="1" applyAlignment="1">
      <alignment horizontal="left"/>
    </xf>
    <xf numFmtId="0" fontId="12" fillId="0" borderId="0" xfId="0" applyFont="1" applyAlignment="1">
      <alignment horizontal="center"/>
    </xf>
    <xf numFmtId="0" fontId="70" fillId="0" borderId="0" xfId="7" applyFont="1"/>
    <xf numFmtId="0" fontId="73" fillId="0" borderId="0" xfId="0" applyFont="1" applyAlignment="1">
      <alignment horizontal="left" wrapText="1"/>
    </xf>
    <xf numFmtId="42" fontId="39" fillId="13" borderId="82" xfId="8" applyNumberFormat="1" applyFont="1" applyFill="1" applyBorder="1" applyAlignment="1">
      <alignment vertical="center"/>
    </xf>
    <xf numFmtId="41" fontId="39" fillId="17" borderId="196" xfId="8" applyNumberFormat="1" applyFont="1" applyFill="1" applyBorder="1" applyAlignment="1" applyProtection="1">
      <alignment vertical="center"/>
      <protection locked="0"/>
    </xf>
    <xf numFmtId="41" fontId="39" fillId="17" borderId="196" xfId="8" applyNumberFormat="1" applyFont="1" applyFill="1" applyBorder="1" applyAlignment="1">
      <alignment vertical="center"/>
    </xf>
    <xf numFmtId="41" fontId="39" fillId="19" borderId="195" xfId="8" applyNumberFormat="1" applyFont="1" applyFill="1" applyBorder="1" applyAlignment="1">
      <alignment vertical="center"/>
    </xf>
    <xf numFmtId="41" fontId="39" fillId="0" borderId="48" xfId="8" applyNumberFormat="1" applyFont="1" applyBorder="1" applyAlignment="1" applyProtection="1">
      <alignment vertical="center"/>
      <protection locked="0"/>
    </xf>
    <xf numFmtId="42" fontId="39" fillId="13" borderId="197" xfId="8" applyNumberFormat="1" applyFont="1" applyFill="1" applyBorder="1" applyAlignment="1">
      <alignment vertical="center"/>
    </xf>
    <xf numFmtId="41" fontId="39" fillId="0" borderId="198" xfId="8" applyNumberFormat="1" applyFont="1" applyBorder="1" applyAlignment="1" applyProtection="1">
      <alignment vertical="center"/>
      <protection locked="0"/>
    </xf>
    <xf numFmtId="41" fontId="39" fillId="0" borderId="199" xfId="8" applyNumberFormat="1" applyFont="1" applyBorder="1" applyAlignment="1" applyProtection="1">
      <alignment vertical="center"/>
      <protection locked="0"/>
    </xf>
    <xf numFmtId="41" fontId="39" fillId="0" borderId="32" xfId="8" applyNumberFormat="1" applyFont="1" applyBorder="1" applyAlignment="1" applyProtection="1">
      <alignment vertical="center"/>
      <protection locked="0"/>
    </xf>
    <xf numFmtId="41" fontId="39" fillId="0" borderId="152" xfId="8" applyNumberFormat="1" applyFont="1" applyBorder="1" applyAlignment="1" applyProtection="1">
      <alignment vertical="center"/>
      <protection locked="0"/>
    </xf>
    <xf numFmtId="41" fontId="39" fillId="0" borderId="151" xfId="8" applyNumberFormat="1" applyFont="1" applyBorder="1" applyAlignment="1" applyProtection="1">
      <alignment vertical="center"/>
      <protection locked="0"/>
    </xf>
    <xf numFmtId="5" fontId="83" fillId="0" borderId="0" xfId="8" applyNumberFormat="1" applyFont="1" applyAlignment="1">
      <alignment horizontal="left" vertical="top"/>
    </xf>
    <xf numFmtId="0" fontId="84" fillId="0" borderId="0" xfId="13" applyFont="1"/>
    <xf numFmtId="0" fontId="84" fillId="0" borderId="33" xfId="13" applyFont="1" applyBorder="1"/>
    <xf numFmtId="0" fontId="84" fillId="0" borderId="6" xfId="13" applyFont="1" applyBorder="1"/>
    <xf numFmtId="0" fontId="84" fillId="0" borderId="36" xfId="13" applyFont="1" applyBorder="1"/>
    <xf numFmtId="0" fontId="50" fillId="0" borderId="0" xfId="13" applyFont="1"/>
    <xf numFmtId="6" fontId="50" fillId="16" borderId="160" xfId="13" applyNumberFormat="1" applyFont="1" applyFill="1" applyBorder="1" applyAlignment="1">
      <alignment horizontal="right" vertical="center"/>
    </xf>
    <xf numFmtId="0" fontId="50" fillId="16" borderId="161" xfId="13" applyFont="1" applyFill="1" applyBorder="1" applyAlignment="1">
      <alignment horizontal="right" vertical="center" wrapText="1"/>
    </xf>
    <xf numFmtId="0" fontId="84" fillId="0" borderId="6" xfId="13" quotePrefix="1" applyFont="1" applyBorder="1"/>
    <xf numFmtId="164" fontId="84" fillId="0" borderId="163" xfId="13" applyNumberFormat="1" applyFont="1" applyBorder="1"/>
    <xf numFmtId="164" fontId="84" fillId="0" borderId="30" xfId="13" applyNumberFormat="1" applyFont="1" applyBorder="1"/>
    <xf numFmtId="164" fontId="84" fillId="7" borderId="4" xfId="13" applyNumberFormat="1" applyFont="1" applyFill="1" applyBorder="1" applyProtection="1">
      <protection locked="0"/>
    </xf>
    <xf numFmtId="164" fontId="84" fillId="20" borderId="164" xfId="13" applyNumberFormat="1" applyFont="1" applyFill="1" applyBorder="1"/>
    <xf numFmtId="164" fontId="84" fillId="7" borderId="165" xfId="13" applyNumberFormat="1" applyFont="1" applyFill="1" applyBorder="1" applyProtection="1">
      <protection locked="0"/>
    </xf>
    <xf numFmtId="164" fontId="84" fillId="7" borderId="32" xfId="13" applyNumberFormat="1" applyFont="1" applyFill="1" applyBorder="1" applyProtection="1">
      <protection locked="0"/>
    </xf>
    <xf numFmtId="164" fontId="84" fillId="7" borderId="18" xfId="13" applyNumberFormat="1" applyFont="1" applyFill="1" applyBorder="1" applyProtection="1">
      <protection locked="0"/>
    </xf>
    <xf numFmtId="164" fontId="84" fillId="7" borderId="167" xfId="13" applyNumberFormat="1" applyFont="1" applyFill="1" applyBorder="1" applyProtection="1">
      <protection locked="0"/>
    </xf>
    <xf numFmtId="164" fontId="84" fillId="7" borderId="35" xfId="13" applyNumberFormat="1" applyFont="1" applyFill="1" applyBorder="1" applyProtection="1">
      <protection locked="0"/>
    </xf>
    <xf numFmtId="164" fontId="84" fillId="0" borderId="11" xfId="13" applyNumberFormat="1" applyFont="1" applyBorder="1"/>
    <xf numFmtId="164" fontId="84" fillId="0" borderId="9" xfId="13" applyNumberFormat="1" applyFont="1" applyBorder="1"/>
    <xf numFmtId="164" fontId="84" fillId="0" borderId="0" xfId="13" applyNumberFormat="1" applyFont="1"/>
    <xf numFmtId="164" fontId="84" fillId="0" borderId="49" xfId="13" applyNumberFormat="1" applyFont="1" applyBorder="1"/>
    <xf numFmtId="9" fontId="84" fillId="0" borderId="32" xfId="11" applyFont="1" applyBorder="1" applyProtection="1"/>
    <xf numFmtId="9" fontId="84" fillId="0" borderId="33" xfId="13" applyNumberFormat="1" applyFont="1" applyBorder="1"/>
    <xf numFmtId="9" fontId="84" fillId="4" borderId="166" xfId="13" applyNumberFormat="1" applyFont="1" applyFill="1" applyBorder="1" applyProtection="1">
      <protection locked="0"/>
    </xf>
    <xf numFmtId="9" fontId="84" fillId="7" borderId="35" xfId="13" applyNumberFormat="1" applyFont="1" applyFill="1" applyBorder="1" applyProtection="1">
      <protection locked="0"/>
    </xf>
    <xf numFmtId="164" fontId="84" fillId="0" borderId="166" xfId="13" applyNumberFormat="1" applyFont="1" applyBorder="1"/>
    <xf numFmtId="164" fontId="84" fillId="0" borderId="36" xfId="13" applyNumberFormat="1" applyFont="1" applyBorder="1"/>
    <xf numFmtId="42" fontId="84" fillId="0" borderId="49" xfId="13" applyNumberFormat="1" applyFont="1" applyBorder="1"/>
    <xf numFmtId="169" fontId="84" fillId="4" borderId="35" xfId="13" applyNumberFormat="1" applyFont="1" applyFill="1" applyBorder="1" applyProtection="1">
      <protection locked="0"/>
    </xf>
    <xf numFmtId="0" fontId="84" fillId="16" borderId="160" xfId="13" applyFont="1" applyFill="1" applyBorder="1"/>
    <xf numFmtId="6" fontId="84" fillId="16" borderId="161" xfId="13" applyNumberFormat="1" applyFont="1" applyFill="1" applyBorder="1"/>
    <xf numFmtId="6" fontId="84" fillId="0" borderId="0" xfId="13" applyNumberFormat="1" applyFont="1"/>
    <xf numFmtId="44" fontId="84" fillId="16" borderId="167" xfId="13" applyNumberFormat="1" applyFont="1" applyFill="1" applyBorder="1" applyProtection="1">
      <protection locked="0"/>
    </xf>
    <xf numFmtId="37" fontId="84" fillId="0" borderId="35" xfId="13" applyNumberFormat="1" applyFont="1" applyBorder="1"/>
    <xf numFmtId="0" fontId="0" fillId="0" borderId="6" xfId="0" applyBorder="1" applyAlignment="1">
      <alignment horizontal="left"/>
    </xf>
    <xf numFmtId="14" fontId="0" fillId="0" borderId="6" xfId="0" applyNumberFormat="1" applyBorder="1" applyAlignment="1">
      <alignment horizontal="left"/>
    </xf>
    <xf numFmtId="3" fontId="85" fillId="0" borderId="0" xfId="0" applyNumberFormat="1" applyFont="1"/>
    <xf numFmtId="0" fontId="0" fillId="2" borderId="3" xfId="0" applyFill="1" applyBorder="1" applyAlignment="1">
      <alignment horizontal="left"/>
    </xf>
    <xf numFmtId="165" fontId="0" fillId="0" borderId="0" xfId="0" applyNumberFormat="1"/>
    <xf numFmtId="9" fontId="0" fillId="0" borderId="0" xfId="3" applyFont="1"/>
    <xf numFmtId="0" fontId="0" fillId="2" borderId="3" xfId="0" applyFill="1" applyBorder="1"/>
    <xf numFmtId="14" fontId="0" fillId="0" borderId="6" xfId="0" applyNumberFormat="1" applyBorder="1"/>
    <xf numFmtId="0" fontId="2" fillId="0" borderId="0" xfId="0" applyFont="1" applyAlignment="1">
      <alignment horizontal="right"/>
    </xf>
    <xf numFmtId="0" fontId="13" fillId="0" borderId="0" xfId="0" applyFont="1" applyAlignment="1">
      <alignment horizontal="left" vertical="top"/>
    </xf>
    <xf numFmtId="0" fontId="0" fillId="2" borderId="1" xfId="0"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0" borderId="0" xfId="0" applyAlignment="1">
      <alignment horizontal="left" wrapText="1"/>
    </xf>
    <xf numFmtId="0" fontId="13" fillId="0" borderId="0" xfId="0" applyFont="1" applyAlignment="1">
      <alignment horizontal="left" vertical="top" wrapText="1"/>
    </xf>
    <xf numFmtId="0" fontId="0" fillId="2" borderId="11" xfId="0" applyFill="1" applyBorder="1" applyAlignment="1" applyProtection="1">
      <alignment horizontal="left" wrapText="1"/>
      <protection locked="0"/>
    </xf>
    <xf numFmtId="0" fontId="0" fillId="0" borderId="12" xfId="0" applyBorder="1" applyProtection="1">
      <protection locked="0"/>
    </xf>
    <xf numFmtId="0" fontId="0" fillId="0" borderId="13" xfId="0" applyBorder="1" applyProtection="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4" fillId="0" borderId="0" xfId="0" applyFont="1"/>
    <xf numFmtId="0" fontId="4" fillId="0" borderId="0" xfId="0" applyFont="1" applyAlignment="1">
      <alignment wrapText="1"/>
    </xf>
    <xf numFmtId="0" fontId="0" fillId="0" borderId="0" xfId="0"/>
    <xf numFmtId="0" fontId="8" fillId="0" borderId="0" xfId="0" applyFont="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2" borderId="1" xfId="0" applyFill="1" applyBorder="1" applyAlignment="1" applyProtection="1">
      <alignment wrapText="1"/>
      <protection locked="0"/>
    </xf>
    <xf numFmtId="0" fontId="0" fillId="0" borderId="2" xfId="0" applyBorder="1" applyAlignment="1" applyProtection="1">
      <alignment wrapText="1"/>
      <protection locked="0"/>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165" fontId="0" fillId="0" borderId="1" xfId="0" applyNumberFormat="1" applyBorder="1" applyAlignment="1">
      <alignment wrapText="1"/>
    </xf>
    <xf numFmtId="165" fontId="0" fillId="0" borderId="2" xfId="0" applyNumberFormat="1" applyBorder="1" applyAlignment="1">
      <alignment wrapText="1"/>
    </xf>
    <xf numFmtId="0" fontId="11" fillId="0" borderId="0" xfId="0" applyFont="1"/>
    <xf numFmtId="0" fontId="0" fillId="0" borderId="2" xfId="0" applyBorder="1" applyAlignment="1">
      <alignment wrapText="1"/>
    </xf>
    <xf numFmtId="0" fontId="2" fillId="0" borderId="0" xfId="0" applyFont="1"/>
    <xf numFmtId="0" fontId="3" fillId="0" borderId="0" xfId="0" applyFont="1" applyAlignment="1">
      <alignment horizontal="center" vertical="center"/>
    </xf>
    <xf numFmtId="14" fontId="0" fillId="2" borderId="1"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2" borderId="1" xfId="4" applyFill="1" applyBorder="1" applyAlignment="1" applyProtection="1">
      <alignment horizontal="left"/>
      <protection locked="0"/>
    </xf>
    <xf numFmtId="14" fontId="0" fillId="2" borderId="2" xfId="0" applyNumberFormat="1" applyFill="1" applyBorder="1" applyAlignment="1" applyProtection="1">
      <alignment horizontal="left"/>
      <protection locked="0"/>
    </xf>
    <xf numFmtId="5" fontId="0" fillId="2" borderId="1" xfId="0" applyNumberFormat="1" applyFill="1" applyBorder="1" applyAlignment="1" applyProtection="1">
      <alignment horizontal="left"/>
      <protection locked="0"/>
    </xf>
    <xf numFmtId="5" fontId="0" fillId="2" borderId="2" xfId="0" applyNumberFormat="1" applyFill="1" applyBorder="1" applyAlignment="1" applyProtection="1">
      <alignment horizontal="left"/>
      <protection locked="0"/>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0" fontId="16" fillId="0" borderId="13" xfId="0" applyFont="1" applyBorder="1" applyAlignment="1" applyProtection="1">
      <alignment vertical="center"/>
      <protection locked="0"/>
    </xf>
    <xf numFmtId="0" fontId="19" fillId="7" borderId="0" xfId="0" applyFont="1" applyFill="1"/>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11" borderId="44" xfId="0" applyFont="1" applyFill="1" applyBorder="1" applyAlignment="1">
      <alignment horizontal="center"/>
    </xf>
    <xf numFmtId="0" fontId="23" fillId="11" borderId="45" xfId="0" applyFont="1" applyFill="1" applyBorder="1" applyAlignment="1">
      <alignment horizontal="center"/>
    </xf>
    <xf numFmtId="5" fontId="22" fillId="2" borderId="47" xfId="0" applyNumberFormat="1" applyFont="1" applyFill="1" applyBorder="1" applyAlignment="1">
      <alignment horizontal="center" vertical="center" wrapText="1"/>
    </xf>
    <xf numFmtId="5" fontId="22" fillId="2" borderId="52" xfId="0" applyNumberFormat="1" applyFont="1" applyFill="1" applyBorder="1" applyAlignment="1">
      <alignment horizontal="center" vertical="center" wrapText="1"/>
    </xf>
    <xf numFmtId="5" fontId="22" fillId="11" borderId="33" xfId="0" applyNumberFormat="1" applyFont="1" applyFill="1" applyBorder="1" applyAlignment="1">
      <alignment horizontal="center" vertical="center" wrapText="1"/>
    </xf>
    <xf numFmtId="5" fontId="22" fillId="11" borderId="56" xfId="0" applyNumberFormat="1" applyFont="1" applyFill="1" applyBorder="1" applyAlignment="1">
      <alignment horizontal="center" vertical="center" wrapText="1"/>
    </xf>
    <xf numFmtId="5" fontId="24" fillId="3" borderId="49" xfId="0" applyNumberFormat="1" applyFont="1" applyFill="1" applyBorder="1" applyAlignment="1" applyProtection="1">
      <alignment horizontal="center" vertical="center" wrapText="1"/>
      <protection locked="0"/>
    </xf>
    <xf numFmtId="5" fontId="24" fillId="3" borderId="53" xfId="0" applyNumberFormat="1" applyFont="1" applyFill="1" applyBorder="1" applyAlignment="1" applyProtection="1">
      <alignment horizontal="center" vertical="center" wrapText="1"/>
      <protection locked="0"/>
    </xf>
    <xf numFmtId="5" fontId="24" fillId="3" borderId="28" xfId="0" applyNumberFormat="1" applyFont="1" applyFill="1" applyBorder="1" applyAlignment="1" applyProtection="1">
      <alignment horizontal="center" vertical="center" wrapText="1"/>
      <protection locked="0"/>
    </xf>
    <xf numFmtId="5" fontId="24" fillId="3" borderId="54" xfId="0" applyNumberFormat="1" applyFont="1" applyFill="1" applyBorder="1" applyAlignment="1" applyProtection="1">
      <alignment horizontal="center" vertical="center" wrapText="1"/>
      <protection locked="0"/>
    </xf>
    <xf numFmtId="5" fontId="24" fillId="3" borderId="50" xfId="0" applyNumberFormat="1" applyFont="1" applyFill="1" applyBorder="1" applyAlignment="1" applyProtection="1">
      <alignment horizontal="center" vertical="center" wrapText="1"/>
      <protection locked="0"/>
    </xf>
    <xf numFmtId="5" fontId="24" fillId="3" borderId="57" xfId="0" applyNumberFormat="1" applyFont="1" applyFill="1" applyBorder="1" applyAlignment="1" applyProtection="1">
      <alignment horizontal="center" vertical="center" wrapText="1"/>
      <protection locked="0"/>
    </xf>
    <xf numFmtId="0" fontId="17" fillId="0" borderId="0" xfId="6" applyAlignment="1">
      <alignment wrapText="1"/>
    </xf>
    <xf numFmtId="0" fontId="17" fillId="0" borderId="0" xfId="6"/>
    <xf numFmtId="0" fontId="49" fillId="0" borderId="0" xfId="6" applyFont="1" applyAlignment="1">
      <alignment horizontal="center"/>
    </xf>
    <xf numFmtId="0" fontId="17" fillId="0" borderId="0" xfId="6" applyAlignment="1">
      <alignment vertical="top" wrapText="1"/>
    </xf>
    <xf numFmtId="0" fontId="36" fillId="0" borderId="0" xfId="6" applyFont="1" applyAlignment="1">
      <alignment vertical="top" wrapText="1"/>
    </xf>
    <xf numFmtId="0" fontId="47" fillId="0" borderId="0" xfId="6" applyFont="1" applyAlignment="1">
      <alignment horizontal="left" vertical="top" wrapText="1"/>
    </xf>
    <xf numFmtId="0" fontId="36" fillId="0" borderId="0" xfId="6" applyFont="1" applyAlignment="1">
      <alignment horizontal="center" vertical="top" wrapText="1"/>
    </xf>
    <xf numFmtId="0" fontId="36" fillId="0" borderId="0" xfId="6" applyFont="1" applyAlignment="1">
      <alignment horizontal="center" wrapText="1"/>
    </xf>
    <xf numFmtId="0" fontId="36" fillId="0" borderId="0" xfId="6" applyFont="1" applyAlignment="1">
      <alignment horizontal="center" vertical="center" wrapText="1"/>
    </xf>
    <xf numFmtId="0" fontId="17" fillId="0" borderId="0" xfId="6" applyAlignment="1">
      <alignment horizontal="center" vertical="center" wrapText="1"/>
    </xf>
    <xf numFmtId="0" fontId="44" fillId="0" borderId="0" xfId="6" applyFont="1" applyAlignment="1">
      <alignment wrapText="1"/>
    </xf>
    <xf numFmtId="0" fontId="36" fillId="0" borderId="0" xfId="7" applyFont="1" applyAlignment="1">
      <alignment horizontal="center" vertical="top" wrapText="1"/>
    </xf>
    <xf numFmtId="0" fontId="17" fillId="0" borderId="0" xfId="6" applyAlignment="1">
      <alignment vertical="center" wrapText="1"/>
    </xf>
    <xf numFmtId="0" fontId="45" fillId="0" borderId="0" xfId="12" applyFill="1" applyBorder="1" applyAlignment="1" applyProtection="1">
      <alignment vertical="top" wrapText="1"/>
    </xf>
    <xf numFmtId="0" fontId="35" fillId="15" borderId="0" xfId="5" applyFont="1" applyFill="1" applyAlignment="1">
      <alignment horizontal="center"/>
    </xf>
    <xf numFmtId="0" fontId="36" fillId="16" borderId="127" xfId="7" applyFont="1" applyFill="1" applyBorder="1" applyAlignment="1">
      <alignment horizontal="center"/>
    </xf>
    <xf numFmtId="0" fontId="36" fillId="16" borderId="129" xfId="7" applyFont="1" applyFill="1" applyBorder="1" applyAlignment="1">
      <alignment horizontal="center"/>
    </xf>
    <xf numFmtId="0" fontId="36" fillId="16" borderId="136" xfId="7" applyFont="1" applyFill="1" applyBorder="1" applyAlignment="1">
      <alignment horizontal="center"/>
    </xf>
    <xf numFmtId="0" fontId="36" fillId="17" borderId="137" xfId="7" applyFont="1" applyFill="1" applyBorder="1" applyAlignment="1">
      <alignment horizontal="center" vertical="center" wrapText="1"/>
    </xf>
    <xf numFmtId="0" fontId="36" fillId="17" borderId="47" xfId="7" applyFont="1" applyFill="1" applyBorder="1" applyAlignment="1">
      <alignment horizontal="center" vertical="center" wrapText="1"/>
    </xf>
    <xf numFmtId="0" fontId="36" fillId="17" borderId="52" xfId="7" applyFont="1" applyFill="1" applyBorder="1" applyAlignment="1">
      <alignment horizontal="center" vertical="center" wrapText="1"/>
    </xf>
    <xf numFmtId="0" fontId="36" fillId="8" borderId="12" xfId="7" applyFont="1" applyFill="1" applyBorder="1" applyAlignment="1">
      <alignment horizontal="center"/>
    </xf>
    <xf numFmtId="0" fontId="36" fillId="8" borderId="138" xfId="7" applyFont="1" applyFill="1" applyBorder="1" applyAlignment="1">
      <alignment horizontal="center"/>
    </xf>
    <xf numFmtId="5" fontId="36" fillId="8" borderId="30" xfId="8" applyNumberFormat="1" applyFont="1" applyFill="1" applyBorder="1" applyAlignment="1">
      <alignment horizontal="center" vertical="center" wrapText="1"/>
    </xf>
    <xf numFmtId="5" fontId="36" fillId="8" borderId="33" xfId="8" applyNumberFormat="1" applyFont="1" applyFill="1" applyBorder="1" applyAlignment="1">
      <alignment horizontal="center" vertical="center" wrapText="1"/>
    </xf>
    <xf numFmtId="5" fontId="36" fillId="8" borderId="56" xfId="8" applyNumberFormat="1" applyFont="1" applyFill="1" applyBorder="1" applyAlignment="1">
      <alignment horizontal="center" vertical="center" wrapText="1"/>
    </xf>
    <xf numFmtId="5" fontId="36" fillId="8" borderId="50" xfId="8" applyNumberFormat="1" applyFont="1" applyFill="1" applyBorder="1" applyAlignment="1">
      <alignment horizontal="center" vertical="center" wrapText="1"/>
    </xf>
    <xf numFmtId="5" fontId="36" fillId="8" borderId="139" xfId="8" applyNumberFormat="1" applyFont="1" applyFill="1" applyBorder="1" applyAlignment="1">
      <alignment horizontal="center" vertical="center" wrapText="1"/>
    </xf>
    <xf numFmtId="5" fontId="36" fillId="8" borderId="57" xfId="8" applyNumberFormat="1" applyFont="1" applyFill="1" applyBorder="1" applyAlignment="1">
      <alignment horizontal="center" vertical="center" wrapText="1"/>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84" fillId="0" borderId="0" xfId="13" applyFont="1" applyAlignment="1">
      <alignment horizontal="left" vertical="top" wrapText="1"/>
    </xf>
    <xf numFmtId="0" fontId="84" fillId="0" borderId="0" xfId="13" applyFont="1" applyAlignment="1">
      <alignment wrapText="1"/>
    </xf>
    <xf numFmtId="0" fontId="84" fillId="0" borderId="33" xfId="13" applyFont="1" applyBorder="1" applyAlignment="1">
      <alignment wrapText="1"/>
    </xf>
    <xf numFmtId="0" fontId="57" fillId="0" borderId="0" xfId="13" applyFont="1" applyAlignment="1">
      <alignment horizontal="right" wrapText="1"/>
    </xf>
    <xf numFmtId="0" fontId="80" fillId="0" borderId="0" xfId="7" applyFont="1" applyAlignment="1" applyProtection="1">
      <alignment horizontal="center"/>
      <protection locked="0"/>
    </xf>
    <xf numFmtId="0" fontId="63" fillId="0" borderId="0" xfId="7" applyFont="1" applyProtection="1">
      <protection locked="0"/>
    </xf>
    <xf numFmtId="0" fontId="63" fillId="0" borderId="0" xfId="7" applyFont="1" applyAlignment="1" applyProtection="1">
      <alignment horizontal="left" vertical="top" wrapText="1"/>
      <protection locked="0"/>
    </xf>
    <xf numFmtId="0" fontId="63" fillId="0" borderId="0" xfId="7" applyFont="1" applyAlignment="1" applyProtection="1">
      <alignment wrapText="1"/>
      <protection locked="0"/>
    </xf>
    <xf numFmtId="0" fontId="63" fillId="0" borderId="0" xfId="7" applyFont="1" applyAlignment="1" applyProtection="1">
      <alignment vertical="top" wrapText="1"/>
      <protection locked="0"/>
    </xf>
    <xf numFmtId="0" fontId="74" fillId="0" borderId="0" xfId="7" applyFont="1" applyAlignment="1" applyProtection="1">
      <alignment vertical="top" wrapText="1"/>
      <protection locked="0"/>
    </xf>
    <xf numFmtId="0" fontId="74" fillId="0" borderId="0" xfId="7" applyFont="1" applyAlignment="1" applyProtection="1">
      <alignment horizontal="center" wrapText="1"/>
      <protection locked="0"/>
    </xf>
    <xf numFmtId="0" fontId="74" fillId="0" borderId="0" xfId="7" applyFont="1" applyAlignment="1" applyProtection="1">
      <alignment horizontal="center" vertical="top" wrapText="1"/>
      <protection locked="0"/>
    </xf>
    <xf numFmtId="0" fontId="74" fillId="0" borderId="0" xfId="7" applyFont="1" applyAlignment="1" applyProtection="1">
      <alignment horizontal="center" vertical="center" wrapText="1"/>
      <protection locked="0"/>
    </xf>
    <xf numFmtId="0" fontId="63" fillId="0" borderId="0" xfId="7" applyFont="1" applyAlignment="1" applyProtection="1">
      <alignment horizontal="center" vertical="center" wrapText="1"/>
      <protection locked="0"/>
    </xf>
    <xf numFmtId="0" fontId="63" fillId="0" borderId="0" xfId="7" applyFont="1" applyAlignment="1" applyProtection="1">
      <alignment vertical="top"/>
      <protection locked="0"/>
    </xf>
    <xf numFmtId="0" fontId="82" fillId="0" borderId="0" xfId="12" applyFont="1" applyFill="1" applyBorder="1" applyAlignment="1" applyProtection="1">
      <alignment vertical="top" wrapText="1"/>
      <protection locked="0"/>
    </xf>
    <xf numFmtId="0" fontId="77" fillId="0" borderId="0" xfId="7" applyFont="1" applyAlignment="1" applyProtection="1">
      <alignment vertical="top" wrapText="1"/>
      <protection locked="0"/>
    </xf>
    <xf numFmtId="0" fontId="74" fillId="0" borderId="0" xfId="7" applyFont="1" applyAlignment="1" applyProtection="1">
      <alignment horizontal="left" wrapText="1"/>
      <protection locked="0"/>
    </xf>
    <xf numFmtId="0" fontId="63" fillId="0" borderId="0" xfId="7" applyFont="1" applyAlignment="1" applyProtection="1">
      <alignment vertical="center"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73" fillId="0" borderId="0" xfId="0" applyFont="1" applyAlignment="1">
      <alignment horizontal="left"/>
    </xf>
    <xf numFmtId="0" fontId="12" fillId="7" borderId="1"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3" borderId="0" xfId="0" applyFill="1" applyAlignment="1">
      <alignment horizontal="left" vertical="top" wrapText="1" indent="2"/>
    </xf>
    <xf numFmtId="0" fontId="0" fillId="3" borderId="6" xfId="0" applyFill="1" applyBorder="1" applyAlignment="1">
      <alignment horizontal="left" indent="2"/>
    </xf>
    <xf numFmtId="0" fontId="0" fillId="3" borderId="193" xfId="0" applyFill="1" applyBorder="1" applyAlignment="1">
      <alignment horizontal="left" indent="2"/>
    </xf>
    <xf numFmtId="0" fontId="73" fillId="0" borderId="0" xfId="0" applyFont="1" applyAlignment="1">
      <alignment horizontal="left" wrapText="1"/>
    </xf>
    <xf numFmtId="0" fontId="66" fillId="15" borderId="44" xfId="7" applyFont="1" applyFill="1" applyBorder="1"/>
    <xf numFmtId="0" fontId="34" fillId="0" borderId="6" xfId="7" applyFont="1" applyBorder="1" applyAlignment="1">
      <alignment horizontal="left" wrapText="1"/>
    </xf>
    <xf numFmtId="0" fontId="68" fillId="0" borderId="29" xfId="7" applyFont="1" applyBorder="1" applyAlignment="1">
      <alignment horizontal="left" wrapText="1"/>
    </xf>
    <xf numFmtId="165" fontId="66" fillId="15" borderId="179" xfId="7" applyNumberFormat="1" applyFont="1" applyFill="1" applyBorder="1" applyAlignment="1" applyProtection="1">
      <alignment horizontal="left"/>
      <protection locked="0"/>
    </xf>
    <xf numFmtId="165" fontId="66" fillId="15" borderId="180" xfId="7" applyNumberFormat="1" applyFont="1" applyFill="1" applyBorder="1" applyAlignment="1" applyProtection="1">
      <alignment horizontal="left"/>
      <protection locked="0"/>
    </xf>
    <xf numFmtId="165" fontId="66" fillId="15" borderId="181" xfId="7" applyNumberFormat="1" applyFont="1" applyFill="1" applyBorder="1" applyAlignment="1" applyProtection="1">
      <alignment horizontal="left"/>
      <protection locked="0"/>
    </xf>
    <xf numFmtId="0" fontId="66" fillId="15" borderId="183" xfId="7" applyFont="1" applyFill="1" applyBorder="1" applyProtection="1">
      <protection locked="0"/>
    </xf>
    <xf numFmtId="0" fontId="66" fillId="15" borderId="184" xfId="7" applyFont="1" applyFill="1" applyBorder="1" applyProtection="1">
      <protection locked="0"/>
    </xf>
    <xf numFmtId="165" fontId="66" fillId="15" borderId="185" xfId="7" applyNumberFormat="1" applyFont="1" applyFill="1" applyBorder="1" applyAlignment="1" applyProtection="1">
      <alignment horizontal="left"/>
      <protection locked="0"/>
    </xf>
    <xf numFmtId="165" fontId="66" fillId="15" borderId="186" xfId="7" applyNumberFormat="1" applyFont="1" applyFill="1" applyBorder="1" applyAlignment="1" applyProtection="1">
      <alignment horizontal="left"/>
      <protection locked="0"/>
    </xf>
    <xf numFmtId="165" fontId="66" fillId="15" borderId="187" xfId="7" applyNumberFormat="1" applyFont="1" applyFill="1" applyBorder="1" applyAlignment="1" applyProtection="1">
      <alignment horizontal="left"/>
      <protection locked="0"/>
    </xf>
    <xf numFmtId="0" fontId="66" fillId="15" borderId="189" xfId="7" applyFont="1" applyFill="1" applyBorder="1" applyProtection="1">
      <protection locked="0"/>
    </xf>
    <xf numFmtId="0" fontId="66" fillId="15" borderId="190" xfId="7" applyFont="1" applyFill="1" applyBorder="1" applyProtection="1">
      <protection locked="0"/>
    </xf>
    <xf numFmtId="165" fontId="66" fillId="15" borderId="172" xfId="7" applyNumberFormat="1" applyFont="1" applyFill="1" applyBorder="1" applyAlignment="1" applyProtection="1">
      <alignment horizontal="left"/>
      <protection locked="0"/>
    </xf>
    <xf numFmtId="165" fontId="66" fillId="15" borderId="173" xfId="7" applyNumberFormat="1" applyFont="1" applyFill="1" applyBorder="1" applyAlignment="1" applyProtection="1">
      <alignment horizontal="left"/>
      <protection locked="0"/>
    </xf>
    <xf numFmtId="165" fontId="66" fillId="15" borderId="174" xfId="7" applyNumberFormat="1" applyFont="1" applyFill="1" applyBorder="1" applyAlignment="1" applyProtection="1">
      <alignment horizontal="left"/>
      <protection locked="0"/>
    </xf>
    <xf numFmtId="0" fontId="66" fillId="15" borderId="191" xfId="7" applyFont="1" applyFill="1" applyBorder="1" applyProtection="1">
      <protection locked="0"/>
    </xf>
    <xf numFmtId="0" fontId="66" fillId="15" borderId="192" xfId="7" applyFont="1" applyFill="1" applyBorder="1" applyProtection="1">
      <protection locked="0"/>
    </xf>
    <xf numFmtId="0" fontId="66" fillId="15" borderId="179" xfId="7" applyFont="1" applyFill="1" applyBorder="1" applyAlignment="1" applyProtection="1">
      <alignment horizontal="left"/>
      <protection locked="0"/>
    </xf>
    <xf numFmtId="0" fontId="66" fillId="15" borderId="180" xfId="7" applyFont="1" applyFill="1" applyBorder="1" applyAlignment="1" applyProtection="1">
      <alignment horizontal="left"/>
      <protection locked="0"/>
    </xf>
    <xf numFmtId="0" fontId="66" fillId="15" borderId="181" xfId="7" applyFont="1" applyFill="1" applyBorder="1" applyAlignment="1" applyProtection="1">
      <alignment horizontal="left"/>
      <protection locked="0"/>
    </xf>
    <xf numFmtId="0" fontId="66" fillId="15" borderId="183" xfId="7" applyFont="1" applyFill="1" applyBorder="1" applyAlignment="1" applyProtection="1">
      <alignment horizontal="center"/>
      <protection locked="0"/>
    </xf>
    <xf numFmtId="0" fontId="66" fillId="15" borderId="184" xfId="7" applyFont="1" applyFill="1" applyBorder="1" applyAlignment="1" applyProtection="1">
      <alignment horizontal="center"/>
      <protection locked="0"/>
    </xf>
    <xf numFmtId="0" fontId="66" fillId="15" borderId="185" xfId="7" applyFont="1" applyFill="1" applyBorder="1" applyAlignment="1" applyProtection="1">
      <alignment horizontal="left"/>
      <protection locked="0"/>
    </xf>
    <xf numFmtId="0" fontId="66" fillId="15" borderId="186" xfId="7" applyFont="1" applyFill="1" applyBorder="1" applyAlignment="1" applyProtection="1">
      <alignment horizontal="left"/>
      <protection locked="0"/>
    </xf>
    <xf numFmtId="0" fontId="66" fillId="15" borderId="187" xfId="7" applyFont="1" applyFill="1" applyBorder="1" applyAlignment="1" applyProtection="1">
      <alignment horizontal="left"/>
      <protection locked="0"/>
    </xf>
    <xf numFmtId="0" fontId="66" fillId="15" borderId="189" xfId="7" applyFont="1" applyFill="1" applyBorder="1" applyAlignment="1" applyProtection="1">
      <alignment horizontal="center"/>
      <protection locked="0"/>
    </xf>
    <xf numFmtId="0" fontId="66" fillId="15" borderId="190" xfId="7" applyFont="1" applyFill="1" applyBorder="1" applyAlignment="1" applyProtection="1">
      <alignment horizontal="center"/>
      <protection locked="0"/>
    </xf>
    <xf numFmtId="0" fontId="65" fillId="15" borderId="44" xfId="7" applyFont="1" applyFill="1" applyBorder="1" applyAlignment="1">
      <alignment horizontal="left"/>
    </xf>
    <xf numFmtId="0" fontId="65" fillId="7" borderId="158" xfId="7" applyFont="1" applyFill="1" applyBorder="1" applyAlignment="1">
      <alignment horizontal="center" vertical="center" wrapText="1"/>
    </xf>
    <xf numFmtId="0" fontId="65" fillId="7" borderId="128" xfId="7" applyFont="1" applyFill="1" applyBorder="1" applyAlignment="1">
      <alignment horizontal="center" vertical="center"/>
    </xf>
    <xf numFmtId="0" fontId="65" fillId="7" borderId="171" xfId="7" applyFont="1" applyFill="1" applyBorder="1" applyAlignment="1">
      <alignment horizontal="center" vertical="center"/>
    </xf>
    <xf numFmtId="0" fontId="65" fillId="7" borderId="134" xfId="7" applyFont="1" applyFill="1" applyBorder="1" applyAlignment="1">
      <alignment horizontal="center" vertical="center" wrapText="1"/>
    </xf>
    <xf numFmtId="0" fontId="65" fillId="7" borderId="130" xfId="7" applyFont="1" applyFill="1" applyBorder="1" applyAlignment="1">
      <alignment horizontal="center" vertical="center" wrapText="1"/>
    </xf>
    <xf numFmtId="0" fontId="65" fillId="7" borderId="158" xfId="7" applyFont="1" applyFill="1" applyBorder="1" applyAlignment="1">
      <alignment horizontal="center" vertical="center"/>
    </xf>
    <xf numFmtId="0" fontId="66" fillId="15" borderId="172" xfId="7" applyFont="1" applyFill="1" applyBorder="1" applyAlignment="1" applyProtection="1">
      <alignment horizontal="left"/>
      <protection locked="0"/>
    </xf>
    <xf numFmtId="0" fontId="66" fillId="15" borderId="173" xfId="7" applyFont="1" applyFill="1" applyBorder="1" applyAlignment="1" applyProtection="1">
      <alignment horizontal="left"/>
      <protection locked="0"/>
    </xf>
    <xf numFmtId="0" fontId="66" fillId="15" borderId="174" xfId="7" applyFont="1" applyFill="1" applyBorder="1" applyAlignment="1" applyProtection="1">
      <alignment horizontal="left"/>
      <protection locked="0"/>
    </xf>
    <xf numFmtId="0" fontId="66" fillId="15" borderId="177" xfId="7" applyFont="1" applyFill="1" applyBorder="1" applyAlignment="1" applyProtection="1">
      <alignment horizontal="center"/>
      <protection locked="0"/>
    </xf>
    <xf numFmtId="0" fontId="66" fillId="15" borderId="178" xfId="7" applyFont="1" applyFill="1" applyBorder="1" applyAlignment="1" applyProtection="1">
      <alignment horizontal="center"/>
      <protection locked="0"/>
    </xf>
  </cellXfs>
  <cellStyles count="14">
    <cellStyle name="Comma" xfId="1" builtinId="3"/>
    <cellStyle name="Currency" xfId="2" builtinId="4"/>
    <cellStyle name="Currency 2 2" xfId="10" xr:uid="{87BB4ADF-39FF-4198-BD84-6E58E491927C}"/>
    <cellStyle name="Hyperlink" xfId="4" builtinId="8"/>
    <cellStyle name="Hyperlink 2" xfId="12" xr:uid="{A40D62A7-C3BF-4CC5-B4E3-AEFA0C3C93F8}"/>
    <cellStyle name="Normal" xfId="0" builtinId="0"/>
    <cellStyle name="Normal 2 3" xfId="13" xr:uid="{9317FB19-3A68-49C5-A16D-D6124FD605DE}"/>
    <cellStyle name="Normal 6 2" xfId="7" xr:uid="{9E70520F-6B55-4418-AE0F-0078978CB8F2}"/>
    <cellStyle name="Normal 7 2" xfId="6" xr:uid="{2C499436-82C8-43FC-ADED-39281A1D8076}"/>
    <cellStyle name="Normal_Form F-2@150" xfId="9" xr:uid="{E1D91CD4-DB0E-4123-822D-05228BF6CD54}"/>
    <cellStyle name="Normal_HTFPREBU.XL" xfId="8" xr:uid="{9F0F7FE9-DCB8-4212-96ED-CF9D6CE9D37F}"/>
    <cellStyle name="Normal_LIHTC Allocation scoring synopsis" xfId="5" xr:uid="{E929BD6C-6A1B-4E7F-8E66-2FC45C49F7DD}"/>
    <cellStyle name="Percent" xfId="3" builtinId="5"/>
    <cellStyle name="Percent 2 2" xfId="11" xr:uid="{710D3081-FEC2-42FA-B2DA-5CE8090D56BC}"/>
  </cellStyles>
  <dxfs count="35">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style="hair">
          <color indexed="64"/>
        </bottom>
      </border>
      <protection locked="1" hidden="0"/>
    </dxf>
    <dxf>
      <numFmt numFmtId="166" formatCode="_(* #,##0_);_(* \(#,##0\);_(* &quot;-&quot;??_);_(@_)"/>
      <border diagonalUp="0" diagonalDown="0">
        <left style="hair">
          <color indexed="64"/>
        </left>
        <right style="thin">
          <color indexed="64"/>
        </right>
        <top style="hair">
          <color indexed="64"/>
        </top>
        <bottom/>
      </border>
      <protection locked="1" hidden="0"/>
    </dxf>
    <dxf>
      <numFmt numFmtId="166" formatCode="_(* #,##0_);_(* \(#,##0\);_(* &quot;-&quot;??_);_(@_)"/>
      <border diagonalUp="0" diagonalDown="0">
        <left style="hair">
          <color indexed="64"/>
        </left>
        <right style="thin">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vertical/>
        <horizontal style="hair">
          <color indexed="64"/>
        </horizontal>
      </border>
      <protection locked="0"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style="hair">
          <color indexed="64"/>
        </bottom>
      </border>
      <protection locked="1"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border diagonalUp="0" diagonalDown="0">
        <left/>
        <right style="hair">
          <color indexed="64"/>
        </right>
        <top style="hair">
          <color indexed="64"/>
        </top>
        <bottom/>
      </border>
      <protection locked="1" hidden="0"/>
    </dxf>
    <dxf>
      <fill>
        <patternFill patternType="solid">
          <fgColor indexed="64"/>
          <bgColor theme="6" tint="0.79998168889431442"/>
        </patternFill>
      </fill>
      <border diagonalUp="0" diagonalDown="0">
        <left/>
        <right style="hair">
          <color indexed="64"/>
        </right>
        <top style="hair">
          <color indexed="64"/>
        </top>
        <bottom style="hair">
          <color indexed="64"/>
        </bottom>
        <horizontal style="hair">
          <color indexed="64"/>
        </horizontal>
      </border>
      <protection locked="1" hidden="0"/>
    </dxf>
    <dxf>
      <border>
        <top style="hair">
          <color indexed="64"/>
        </top>
      </border>
    </dxf>
    <dxf>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hair">
          <color indexed="64"/>
        </bottom>
      </border>
    </dxf>
    <dxf>
      <font>
        <b/>
        <strike val="0"/>
        <outline val="0"/>
        <shadow val="0"/>
        <u val="none"/>
        <vertAlign val="baseline"/>
        <sz val="10"/>
        <color theme="1"/>
        <name val="Calibri"/>
        <family val="2"/>
        <scheme val="minor"/>
      </font>
      <fill>
        <patternFill patternType="solid">
          <fgColor indexed="64"/>
          <bgColor rgb="FFDAEEF3"/>
        </patternFill>
      </fill>
      <alignment horizontal="center" vertical="center" textRotation="0" wrapText="1" indent="0" justifyLastLine="0" shrinkToFit="0" readingOrder="0"/>
      <border diagonalUp="0" diagonalDown="0">
        <left style="hair">
          <color indexed="64"/>
        </left>
        <right style="hair">
          <color indexed="64"/>
        </right>
        <top/>
        <bottom/>
      </border>
      <protection locked="1" hidden="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s>
  <tableStyles count="1" defaultTableStyle="TableStyleMedium2" defaultPivotStyle="PivotStyleLight16">
    <tableStyle name="Table Style 1" pivot="0" count="0" xr9:uid="{3595C14B-2E2B-4FB7-96C9-FD1E1C2630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9525</xdr:rowOff>
    </xdr:from>
    <xdr:to>
      <xdr:col>9</xdr:col>
      <xdr:colOff>600075</xdr:colOff>
      <xdr:row>9</xdr:row>
      <xdr:rowOff>144780</xdr:rowOff>
    </xdr:to>
    <xdr:sp macro="" textlink="">
      <xdr:nvSpPr>
        <xdr:cNvPr id="2" name="TextBox 1">
          <a:extLst>
            <a:ext uri="{FF2B5EF4-FFF2-40B4-BE49-F238E27FC236}">
              <a16:creationId xmlns:a16="http://schemas.microsoft.com/office/drawing/2014/main" id="{291D6992-9E3B-470C-A1F1-0B60120B2B79}"/>
            </a:ext>
          </a:extLst>
        </xdr:cNvPr>
        <xdr:cNvSpPr txBox="1"/>
      </xdr:nvSpPr>
      <xdr:spPr>
        <a:xfrm>
          <a:off x="219075" y="192405"/>
          <a:ext cx="5867400" cy="159829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latin typeface="Segoe UI Semibold" panose="020B0702040204020203" pitchFamily="34" charset="0"/>
              <a:cs typeface="Segoe UI Semibold" panose="020B0702040204020203" pitchFamily="34" charset="0"/>
            </a:rPr>
            <a:t>Total Development Cost Limit Waiver Request Form</a:t>
          </a:r>
          <a:endParaRPr lang="en-US" sz="1100">
            <a:latin typeface="Segoe UI" panose="020B0502040204020203" pitchFamily="34" charset="0"/>
            <a:cs typeface="Segoe UI" panose="020B0502040204020203" pitchFamily="34" charset="0"/>
          </a:endParaRPr>
        </a:p>
        <a:p>
          <a:endParaRPr lang="en-US" sz="1100" baseline="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Please submit the Total Development Cost Limit Waiver forms</a:t>
          </a:r>
          <a:r>
            <a:rPr lang="en-US" sz="1100" baseline="0">
              <a:latin typeface="Segoe UI" panose="020B0502040204020203" pitchFamily="34" charset="0"/>
              <a:cs typeface="Segoe UI" panose="020B0502040204020203" pitchFamily="34" charset="0"/>
            </a:rPr>
            <a:t> in its original format (Excel).</a:t>
          </a:r>
        </a:p>
        <a:p>
          <a:endParaRPr lang="en-US" sz="1100" baseline="0">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Segoe UI" panose="020B0502040204020203" pitchFamily="34" charset="0"/>
              <a:ea typeface="+mn-ea"/>
              <a:cs typeface="Segoe UI" panose="020B0502040204020203" pitchFamily="34" charset="0"/>
            </a:rPr>
            <a:t>Pre-applications</a:t>
          </a:r>
          <a:r>
            <a:rPr lang="en-US" sz="1100" baseline="0">
              <a:solidFill>
                <a:schemeClr val="dk1"/>
              </a:solidFill>
              <a:effectLst/>
              <a:latin typeface="Segoe UI" panose="020B0502040204020203" pitchFamily="34" charset="0"/>
              <a:ea typeface="+mn-ea"/>
              <a:cs typeface="Segoe UI" panose="020B0502040204020203" pitchFamily="34" charset="0"/>
            </a:rPr>
            <a:t> are due Wednesday, September 3, 2025, by noon to Jacob Richardson, Jacob.Richardson@wshfc.org.</a:t>
          </a:r>
          <a:endParaRPr lang="en-US">
            <a:effectLst/>
            <a:latin typeface="Segoe UI" panose="020B0502040204020203" pitchFamily="34" charset="0"/>
            <a:cs typeface="Segoe UI" panose="020B0502040204020203" pitchFamily="34" charset="0"/>
          </a:endParaRPr>
        </a:p>
        <a:p>
          <a:r>
            <a:rPr lang="en-US" sz="1100" baseline="0">
              <a:latin typeface="Segoe UI" panose="020B0502040204020203" pitchFamily="34" charset="0"/>
              <a:cs typeface="Segoe UI" panose="020B0502040204020203" pitchFamily="34" charset="0"/>
            </a:rPr>
            <a:t> </a:t>
          </a:r>
          <a:endParaRPr lang="en-US" sz="11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xdr:colOff>
      <xdr:row>39</xdr:row>
      <xdr:rowOff>91440</xdr:rowOff>
    </xdr:from>
    <xdr:to>
      <xdr:col>11</xdr:col>
      <xdr:colOff>89647</xdr:colOff>
      <xdr:row>47</xdr:row>
      <xdr:rowOff>168088</xdr:rowOff>
    </xdr:to>
    <xdr:sp macro="" textlink="">
      <xdr:nvSpPr>
        <xdr:cNvPr id="2" name="TextBox 1">
          <a:extLst>
            <a:ext uri="{FF2B5EF4-FFF2-40B4-BE49-F238E27FC236}">
              <a16:creationId xmlns:a16="http://schemas.microsoft.com/office/drawing/2014/main" id="{C25BEC2B-EA1D-4577-A707-D1074D21E0F8}"/>
            </a:ext>
          </a:extLst>
        </xdr:cNvPr>
        <xdr:cNvSpPr txBox="1"/>
      </xdr:nvSpPr>
      <xdr:spPr>
        <a:xfrm>
          <a:off x="479612" y="7654290"/>
          <a:ext cx="12539382" cy="1572073"/>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0</xdr:col>
      <xdr:colOff>190500</xdr:colOff>
      <xdr:row>92</xdr:row>
      <xdr:rowOff>60960</xdr:rowOff>
    </xdr:from>
    <xdr:to>
      <xdr:col>11</xdr:col>
      <xdr:colOff>7620</xdr:colOff>
      <xdr:row>101</xdr:row>
      <xdr:rowOff>22860</xdr:rowOff>
    </xdr:to>
    <xdr:sp macro="" textlink="">
      <xdr:nvSpPr>
        <xdr:cNvPr id="3" name="TextBox 2">
          <a:extLst>
            <a:ext uri="{FF2B5EF4-FFF2-40B4-BE49-F238E27FC236}">
              <a16:creationId xmlns:a16="http://schemas.microsoft.com/office/drawing/2014/main" id="{245AA583-C780-433E-9CAD-F15BD28ACB94}"/>
            </a:ext>
          </a:extLst>
        </xdr:cNvPr>
        <xdr:cNvSpPr txBox="1"/>
      </xdr:nvSpPr>
      <xdr:spPr>
        <a:xfrm>
          <a:off x="381000" y="17034510"/>
          <a:ext cx="12473940"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Include reasons why higher cost items have been included in the project. Also identify and quantify steps that have been taken to mitigate costs. If the project includes long term sustainability components beyond the Evergreen Sustainable Development Standards (ESDS), identify each item, why the decision was made to include it, and quantify the upfront costs and long term benefits.</a:t>
          </a:r>
        </a:p>
        <a:p>
          <a:endParaRPr lang="en-US" sz="650" baseline="0"/>
        </a:p>
        <a:p>
          <a:r>
            <a:rPr lang="en-US" sz="1000"/>
            <a:t>If project already </a:t>
          </a:r>
          <a:r>
            <a:rPr lang="en-US" sz="1000" baseline="0"/>
            <a:t>has a current TDC Waiver Approval and this is an </a:t>
          </a:r>
          <a:r>
            <a:rPr lang="en-US" sz="1000" b="1" baseline="0"/>
            <a:t>additional</a:t>
          </a:r>
          <a:r>
            <a:rPr lang="en-US" sz="1000" baseline="0"/>
            <a:t> waiver request above that, clearly explain the cost differences between the </a:t>
          </a:r>
          <a:r>
            <a:rPr lang="en-US" sz="1000" i="0" baseline="0"/>
            <a:t>approved</a:t>
          </a:r>
          <a:r>
            <a:rPr lang="en-US" sz="1000" baseline="0"/>
            <a:t> Total Development Cost in the </a:t>
          </a:r>
          <a:r>
            <a:rPr lang="en-US" sz="1000" i="0" baseline="0"/>
            <a:t>original</a:t>
          </a:r>
          <a:r>
            <a:rPr lang="en-US" sz="1000" i="1" baseline="0"/>
            <a:t> </a:t>
          </a:r>
          <a:r>
            <a:rPr lang="en-US" sz="1000" baseline="0"/>
            <a:t>request and the Total Development Cost in this waiver request.</a:t>
          </a:r>
        </a:p>
        <a:p>
          <a:endParaRPr lang="en-US" sz="650" baseline="0"/>
        </a:p>
        <a:p>
          <a:r>
            <a:rPr lang="en-US" sz="1000" baseline="0">
              <a:solidFill>
                <a:srgbClr val="FF0000"/>
              </a:solidFill>
            </a:rPr>
            <a:t>The current TDC limits reflect State Prevailing Wages - Residential as well as Davis Bacon - Residential Wages.</a:t>
          </a:r>
          <a:endParaRPr lang="en-US" sz="1000">
            <a:solidFill>
              <a:srgbClr val="FF0000"/>
            </a:solidFill>
          </a:endParaRPr>
        </a:p>
      </xdr:txBody>
    </xdr:sp>
    <xdr:clientData/>
  </xdr:twoCellAnchor>
  <xdr:twoCellAnchor>
    <xdr:from>
      <xdr:col>0</xdr:col>
      <xdr:colOff>167640</xdr:colOff>
      <xdr:row>19</xdr:row>
      <xdr:rowOff>175260</xdr:rowOff>
    </xdr:from>
    <xdr:to>
      <xdr:col>10</xdr:col>
      <xdr:colOff>868680</xdr:colOff>
      <xdr:row>22</xdr:row>
      <xdr:rowOff>83820</xdr:rowOff>
    </xdr:to>
    <xdr:sp macro="" textlink="">
      <xdr:nvSpPr>
        <xdr:cNvPr id="4" name="TextBox 3">
          <a:extLst>
            <a:ext uri="{FF2B5EF4-FFF2-40B4-BE49-F238E27FC236}">
              <a16:creationId xmlns:a16="http://schemas.microsoft.com/office/drawing/2014/main" id="{F0D25913-15C3-4A57-A8CA-3037D63BF731}"/>
            </a:ext>
          </a:extLst>
        </xdr:cNvPr>
        <xdr:cNvSpPr txBox="1"/>
      </xdr:nvSpPr>
      <xdr:spPr>
        <a:xfrm>
          <a:off x="335280" y="3928110"/>
          <a:ext cx="1191768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Briefly describe the project,</a:t>
          </a:r>
          <a:r>
            <a:rPr lang="en-US" sz="1100" baseline="0"/>
            <a:t> the location and population to be served. If project is considered an "Urban Type Project" for purposes of the TDC limit, explain how it qualifies for that determination.</a:t>
          </a:r>
          <a:endParaRPr lang="en-US" sz="1100"/>
        </a:p>
      </xdr:txBody>
    </xdr:sp>
    <xdr:clientData/>
  </xdr:twoCellAnchor>
  <xdr:twoCellAnchor>
    <xdr:from>
      <xdr:col>0</xdr:col>
      <xdr:colOff>212912</xdr:colOff>
      <xdr:row>22</xdr:row>
      <xdr:rowOff>83819</xdr:rowOff>
    </xdr:from>
    <xdr:to>
      <xdr:col>11</xdr:col>
      <xdr:colOff>91440</xdr:colOff>
      <xdr:row>34</xdr:row>
      <xdr:rowOff>11204</xdr:rowOff>
    </xdr:to>
    <xdr:sp macro="" textlink="">
      <xdr:nvSpPr>
        <xdr:cNvPr id="5" name="TextBox 4">
          <a:extLst>
            <a:ext uri="{FF2B5EF4-FFF2-40B4-BE49-F238E27FC236}">
              <a16:creationId xmlns:a16="http://schemas.microsoft.com/office/drawing/2014/main" id="{8F751417-DD14-4A4D-A1BF-E00DC1569BC7}"/>
            </a:ext>
          </a:extLst>
        </xdr:cNvPr>
        <xdr:cNvSpPr txBox="1"/>
      </xdr:nvSpPr>
      <xdr:spPr>
        <a:xfrm>
          <a:off x="425824" y="4408169"/>
          <a:ext cx="12596756" cy="221338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1</xdr:col>
      <xdr:colOff>15240</xdr:colOff>
      <xdr:row>101</xdr:row>
      <xdr:rowOff>22860</xdr:rowOff>
    </xdr:from>
    <xdr:to>
      <xdr:col>11</xdr:col>
      <xdr:colOff>68580</xdr:colOff>
      <xdr:row>131</xdr:row>
      <xdr:rowOff>53340</xdr:rowOff>
    </xdr:to>
    <xdr:sp macro="" textlink="">
      <xdr:nvSpPr>
        <xdr:cNvPr id="6" name="TextBox 5">
          <a:extLst>
            <a:ext uri="{FF2B5EF4-FFF2-40B4-BE49-F238E27FC236}">
              <a16:creationId xmlns:a16="http://schemas.microsoft.com/office/drawing/2014/main" id="{F804A9D0-6EDC-4B95-9DDA-1B23AD84F6E2}"/>
            </a:ext>
          </a:extLst>
        </xdr:cNvPr>
        <xdr:cNvSpPr txBox="1"/>
      </xdr:nvSpPr>
      <xdr:spPr>
        <a:xfrm>
          <a:off x="487680" y="18625185"/>
          <a:ext cx="12489180" cy="545973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Expand narrative as needed.</a:t>
          </a:r>
          <a:endParaRPr lang="en-US">
            <a:effectLst/>
          </a:endParaRPr>
        </a:p>
        <a:p>
          <a:endParaRPr lang="en-US" sz="1100"/>
        </a:p>
        <a:p>
          <a:endParaRPr lang="en-US" sz="1100"/>
        </a:p>
      </xdr:txBody>
    </xdr:sp>
    <xdr:clientData/>
  </xdr:twoCellAnchor>
  <xdr:twoCellAnchor>
    <xdr:from>
      <xdr:col>1</xdr:col>
      <xdr:colOff>0</xdr:colOff>
      <xdr:row>37</xdr:row>
      <xdr:rowOff>0</xdr:rowOff>
    </xdr:from>
    <xdr:to>
      <xdr:col>10</xdr:col>
      <xdr:colOff>929640</xdr:colOff>
      <xdr:row>39</xdr:row>
      <xdr:rowOff>91440</xdr:rowOff>
    </xdr:to>
    <xdr:sp macro="" textlink="">
      <xdr:nvSpPr>
        <xdr:cNvPr id="7" name="TextBox 6">
          <a:extLst>
            <a:ext uri="{FF2B5EF4-FFF2-40B4-BE49-F238E27FC236}">
              <a16:creationId xmlns:a16="http://schemas.microsoft.com/office/drawing/2014/main" id="{21E2E5F6-BC93-4B2F-98DC-4C7519A0F1E7}"/>
            </a:ext>
          </a:extLst>
        </xdr:cNvPr>
        <xdr:cNvSpPr txBox="1"/>
      </xdr:nvSpPr>
      <xdr:spPr>
        <a:xfrm>
          <a:off x="457200" y="7181850"/>
          <a:ext cx="11917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Where are</a:t>
          </a:r>
          <a:r>
            <a:rPr lang="en-US" sz="1100" baseline="0"/>
            <a:t> you in the design/bidding process? Is a contingency or cost escalator included? If so, please explain what the assumptions are.</a:t>
          </a:r>
          <a:endParaRPr lang="en-US" sz="1100"/>
        </a:p>
      </xdr:txBody>
    </xdr:sp>
    <xdr:clientData/>
  </xdr:twoCellAnchor>
  <xdr:twoCellAnchor>
    <xdr:from>
      <xdr:col>0</xdr:col>
      <xdr:colOff>182880</xdr:colOff>
      <xdr:row>73</xdr:row>
      <xdr:rowOff>15240</xdr:rowOff>
    </xdr:from>
    <xdr:to>
      <xdr:col>10</xdr:col>
      <xdr:colOff>883920</xdr:colOff>
      <xdr:row>76</xdr:row>
      <xdr:rowOff>91440</xdr:rowOff>
    </xdr:to>
    <xdr:sp macro="" textlink="">
      <xdr:nvSpPr>
        <xdr:cNvPr id="8" name="TextBox 7">
          <a:extLst>
            <a:ext uri="{FF2B5EF4-FFF2-40B4-BE49-F238E27FC236}">
              <a16:creationId xmlns:a16="http://schemas.microsoft.com/office/drawing/2014/main" id="{3AC66578-D44C-4B48-AAAC-682D72C1DDA9}"/>
            </a:ext>
          </a:extLst>
        </xdr:cNvPr>
        <xdr:cNvSpPr txBox="1"/>
      </xdr:nvSpPr>
      <xdr:spPr>
        <a:xfrm>
          <a:off x="365760" y="13540740"/>
          <a:ext cx="1191768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from drop down list to identify which cost drivers have caused the project to exceed the TDC Limit. What elements are unique</a:t>
          </a:r>
          <a:r>
            <a:rPr lang="en-US" sz="1100" baseline="0"/>
            <a:t> to the project that cause it to exceed the Limit? The total amount in the cost colum must match or exceed the amount above the Limit.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46181</xdr:rowOff>
    </xdr:from>
    <xdr:to>
      <xdr:col>10</xdr:col>
      <xdr:colOff>508000</xdr:colOff>
      <xdr:row>40</xdr:row>
      <xdr:rowOff>132773</xdr:rowOff>
    </xdr:to>
    <xdr:sp macro="" textlink="">
      <xdr:nvSpPr>
        <xdr:cNvPr id="5" name="TextBox 4">
          <a:extLst>
            <a:ext uri="{FF2B5EF4-FFF2-40B4-BE49-F238E27FC236}">
              <a16:creationId xmlns:a16="http://schemas.microsoft.com/office/drawing/2014/main" id="{6F2046C1-1DFC-4F01-896F-D8F99B632AC7}"/>
            </a:ext>
          </a:extLst>
        </xdr:cNvPr>
        <xdr:cNvSpPr txBox="1"/>
      </xdr:nvSpPr>
      <xdr:spPr>
        <a:xfrm>
          <a:off x="0" y="1900381"/>
          <a:ext cx="7505700" cy="5636492"/>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mn-lt"/>
            <a:ea typeface="+mn-ea"/>
            <a:cs typeface="+mn-cs"/>
          </a:endParaRPr>
        </a:p>
      </xdr:txBody>
    </xdr:sp>
    <xdr:clientData/>
  </xdr:twoCellAnchor>
  <xdr:twoCellAnchor>
    <xdr:from>
      <xdr:col>0</xdr:col>
      <xdr:colOff>30480</xdr:colOff>
      <xdr:row>0</xdr:row>
      <xdr:rowOff>30480</xdr:rowOff>
    </xdr:from>
    <xdr:to>
      <xdr:col>3</xdr:col>
      <xdr:colOff>426720</xdr:colOff>
      <xdr:row>5</xdr:row>
      <xdr:rowOff>7620</xdr:rowOff>
    </xdr:to>
    <xdr:pic>
      <xdr:nvPicPr>
        <xdr:cNvPr id="6" name="Picture 5" descr="WSHFC_blkstackedlogo">
          <a:extLst>
            <a:ext uri="{FF2B5EF4-FFF2-40B4-BE49-F238E27FC236}">
              <a16:creationId xmlns:a16="http://schemas.microsoft.com/office/drawing/2014/main" id="{AB7E6707-808D-4BB9-AC3B-DFE33B0BA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0480"/>
          <a:ext cx="2828290" cy="897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81644</xdr:rowOff>
    </xdr:from>
    <xdr:to>
      <xdr:col>22</xdr:col>
      <xdr:colOff>0</xdr:colOff>
      <xdr:row>8</xdr:row>
      <xdr:rowOff>54430</xdr:rowOff>
    </xdr:to>
    <xdr:sp macro="" textlink="">
      <xdr:nvSpPr>
        <xdr:cNvPr id="2" name="TextBox 1">
          <a:extLst>
            <a:ext uri="{FF2B5EF4-FFF2-40B4-BE49-F238E27FC236}">
              <a16:creationId xmlns:a16="http://schemas.microsoft.com/office/drawing/2014/main" id="{EF18EBEF-A7EA-4B95-BC7C-CDDC59FAA641}"/>
            </a:ext>
          </a:extLst>
        </xdr:cNvPr>
        <xdr:cNvSpPr txBox="1"/>
      </xdr:nvSpPr>
      <xdr:spPr>
        <a:xfrm>
          <a:off x="122464" y="81644"/>
          <a:ext cx="11089822" cy="14967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than six Residential and two Non-Residential fund sources, please contact MHCF to request an alternate Development Budget Form</a:t>
          </a:r>
          <a:endParaRPr lang="en-US">
            <a:effectLst/>
            <a:latin typeface="Verdana" panose="020B0604030504040204" pitchFamily="34" charset="0"/>
            <a:ea typeface="Verdana" panose="020B0604030504040204" pitchFamily="34" charset="0"/>
            <a:cs typeface="Verdana" panose="020B0604030504040204" pitchFamily="34" charset="0"/>
          </a:endParaRP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a:t>
          </a:r>
          <a:r>
            <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DD478-FA8F-4859-A999-DB1A5354642D}" name="TDC_Limit_Values" displayName="TDC_Limit_Values" ref="A41:F46" totalsRowShown="0">
  <tableColumns count="6">
    <tableColumn id="1" xr3:uid="{3F77B4A3-8741-4ABB-98D0-07F1CB0DD0BD}" name="Limit"/>
    <tableColumn id="2" xr3:uid="{570B570E-7380-46E7-BF91-05985124EF52}" name="Studio" dataDxfId="34" dataCellStyle="Currency"/>
    <tableColumn id="3" xr3:uid="{FDA26723-D5C3-4E9A-A23D-9032DD15488A}" name="One_Bdrm" dataDxfId="33" dataCellStyle="Currency"/>
    <tableColumn id="4" xr3:uid="{FDB0499A-95C1-4102-ABF9-ED5DF3D2D204}" name="Two_Bdrm" dataDxfId="32" dataCellStyle="Currency"/>
    <tableColumn id="5" xr3:uid="{39FD501C-1C80-48F0-8195-824A961B679D}" name="Three_Bdrm" dataDxfId="31" dataCellStyle="Currency"/>
    <tableColumn id="6" xr3:uid="{3A14BE68-DD67-4F4E-B12C-2A7167E50C00}" name="Four+Bdrm" dataDxfId="30"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593CDB-0054-40FB-ABD6-3BD12B089465}" name="Square_Footage" displayName="Square_Footage" ref="B5:M37" totalsRowCount="1" headerRowDxfId="29" dataDxfId="27" totalsRowDxfId="25" headerRowBorderDxfId="28" tableBorderDxfId="26" totalsRowBorderDxfId="24">
  <tableColumns count="12">
    <tableColumn id="1" xr3:uid="{39A6BCFE-6AF4-41F3-8262-414B0424669D}" name="Building #" totalsRowLabel="Total" dataDxfId="23" totalsRowDxfId="2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e Units" totalsRowFunction="sum" dataDxfId="19" totalsRowDxfId="18" dataCellStyle="Comma"/>
    <tableColumn id="4" xr3:uid="{31B193E5-AB80-41D9-9F51-25C3E38FCBC0}" name="Common Area/ Manager Units" totalsRowFunction="sum" dataDxfId="17" totalsRowDxfId="16" dataCellStyle="Comma"/>
    <tableColumn id="5" xr3:uid="{BC14F08F-2F42-4E0F-A394-750B061E6AFE}" name="Market Rate Units" totalsRowFunction="sum" dataDxfId="15" totalsRowDxfId="14" dataCellStyle="Comma"/>
    <tableColumn id="6" xr3:uid="{1D1A8BD3-1BDD-4704-B8B3-8723D6EE69DB}" name="Common Area for Residential Services" totalsRowFunction="sum" dataDxfId="13" totalsRowDxfId="12" dataCellStyle="Comma"/>
    <tableColumn id="7" xr3:uid="{A9AF2C35-5204-4298-8461-2D3BFCEC1C2A}" name="Other Common Area" totalsRowFunction="sum" dataDxfId="11" totalsRowDxfId="10" dataCellStyle="Comma"/>
    <tableColumn id="8" xr3:uid="{D3715FA2-47CE-4154-BD40-ED7E310E3CE8}" name="Structured Residential Parking" totalsRowFunction="sum" dataDxfId="9" totalsRowDxfId="8" dataCellStyle="Comma"/>
    <tableColumn id="9" xr3:uid="{3CF68507-85CE-4F43-8151-210B7589BEAF}" name="Total Residential Gross Square Footage" totalsRowFunction="sum" dataDxfId="7" totalsRowDxfId="6" dataCellStyle="Comma">
      <calculatedColumnFormula>SUM(Square_Footage[[#This Row],[Low-Income Units]:[Structured Residential Parking]])</calculatedColumnFormula>
    </tableColumn>
    <tableColumn id="10" xr3:uid="{7356EB22-0946-4A4E-AA40-32F5A2FACC1B}" name="# of Floors (Non-Residential)" totalsRowFunction="sum" dataDxfId="5" totalsRowDxfId="4" dataCellStyle="Comma"/>
    <tableColumn id="11" xr3:uid="{D91B8E09-8504-4AAA-A073-0C17181E3243}" name="Gross Square Footage" totalsRowFunction="sum" dataDxfId="3" totalsRowDxfId="2" dataCellStyle="Comma"/>
    <tableColumn id="12" xr3:uid="{44AF88A6-47C7-4FE1-BC50-DA0A8B1F18EF}" name="Total Gross Square Footage" totalsRowFunction="sum" dataDxfId="1" totalsRowDxfId="0" dataCellStyle="Comma">
      <calculatedColumnFormula>SUM(Square_Footage[[#This Row],[Total Residential Gross Square Footage]],Square_Footage[[#This Row],[Gross Square Footage]])</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03E-15D8-4DA8-87EA-2266DC5D7CAF}">
  <dimension ref="A1:F46"/>
  <sheetViews>
    <sheetView topLeftCell="A30" zoomScale="85" zoomScaleNormal="85" workbookViewId="0">
      <selection activeCell="F51" sqref="F51"/>
    </sheetView>
  </sheetViews>
  <sheetFormatPr defaultRowHeight="14.6" x14ac:dyDescent="0.4"/>
  <cols>
    <col min="1" max="1" width="16.84375" customWidth="1"/>
    <col min="2" max="2" width="12.53515625" bestFit="1" customWidth="1"/>
    <col min="3" max="4" width="12.53515625" customWidth="1"/>
    <col min="5" max="5" width="14.15234375" customWidth="1"/>
    <col min="6" max="6" width="13" customWidth="1"/>
  </cols>
  <sheetData>
    <row r="1" spans="1:2" x14ac:dyDescent="0.4">
      <c r="A1" t="s">
        <v>0</v>
      </c>
      <c r="B1" t="s">
        <v>1</v>
      </c>
    </row>
    <row r="2" spans="1:2" x14ac:dyDescent="0.4">
      <c r="B2" t="s">
        <v>2</v>
      </c>
    </row>
    <row r="3" spans="1:2" x14ac:dyDescent="0.4">
      <c r="B3" t="s">
        <v>3</v>
      </c>
    </row>
    <row r="4" spans="1:2" x14ac:dyDescent="0.4">
      <c r="B4" t="s">
        <v>4</v>
      </c>
    </row>
    <row r="5" spans="1:2" x14ac:dyDescent="0.4">
      <c r="B5" t="s">
        <v>5</v>
      </c>
    </row>
    <row r="7" spans="1:2" x14ac:dyDescent="0.4">
      <c r="A7" t="s">
        <v>6</v>
      </c>
      <c r="B7" t="s">
        <v>1</v>
      </c>
    </row>
    <row r="8" spans="1:2" x14ac:dyDescent="0.4">
      <c r="B8" t="s">
        <v>7</v>
      </c>
    </row>
    <row r="9" spans="1:2" x14ac:dyDescent="0.4">
      <c r="B9" t="s">
        <v>8</v>
      </c>
    </row>
    <row r="10" spans="1:2" x14ac:dyDescent="0.4">
      <c r="B10" t="s">
        <v>9</v>
      </c>
    </row>
    <row r="12" spans="1:2" x14ac:dyDescent="0.4">
      <c r="A12" t="s">
        <v>10</v>
      </c>
      <c r="B12" t="s">
        <v>1</v>
      </c>
    </row>
    <row r="13" spans="1:2" x14ac:dyDescent="0.4">
      <c r="B13" t="s">
        <v>11</v>
      </c>
    </row>
    <row r="14" spans="1:2" x14ac:dyDescent="0.4">
      <c r="B14" t="s">
        <v>12</v>
      </c>
    </row>
    <row r="15" spans="1:2" x14ac:dyDescent="0.4">
      <c r="B15" t="s">
        <v>13</v>
      </c>
    </row>
    <row r="16" spans="1:2" x14ac:dyDescent="0.4">
      <c r="B16" t="s">
        <v>14</v>
      </c>
    </row>
    <row r="17" spans="1:2" x14ac:dyDescent="0.4">
      <c r="B17" t="s">
        <v>15</v>
      </c>
    </row>
    <row r="18" spans="1:2" x14ac:dyDescent="0.4">
      <c r="B18" t="s">
        <v>16</v>
      </c>
    </row>
    <row r="19" spans="1:2" x14ac:dyDescent="0.4">
      <c r="B19" t="s">
        <v>17</v>
      </c>
    </row>
    <row r="20" spans="1:2" x14ac:dyDescent="0.4">
      <c r="B20" t="s">
        <v>18</v>
      </c>
    </row>
    <row r="21" spans="1:2" x14ac:dyDescent="0.4">
      <c r="B21" t="s">
        <v>19</v>
      </c>
    </row>
    <row r="22" spans="1:2" x14ac:dyDescent="0.4">
      <c r="B22" t="s">
        <v>20</v>
      </c>
    </row>
    <row r="23" spans="1:2" x14ac:dyDescent="0.4">
      <c r="B23" t="s">
        <v>21</v>
      </c>
    </row>
    <row r="24" spans="1:2" x14ac:dyDescent="0.4">
      <c r="B24" t="s">
        <v>22</v>
      </c>
    </row>
    <row r="25" spans="1:2" x14ac:dyDescent="0.4">
      <c r="B25" t="s">
        <v>23</v>
      </c>
    </row>
    <row r="27" spans="1:2" x14ac:dyDescent="0.4">
      <c r="A27" t="s">
        <v>24</v>
      </c>
      <c r="B27" t="s">
        <v>1</v>
      </c>
    </row>
    <row r="28" spans="1:2" x14ac:dyDescent="0.4">
      <c r="B28" t="s">
        <v>25</v>
      </c>
    </row>
    <row r="29" spans="1:2" x14ac:dyDescent="0.4">
      <c r="B29" t="s">
        <v>26</v>
      </c>
    </row>
    <row r="31" spans="1:2" x14ac:dyDescent="0.4">
      <c r="A31" t="s">
        <v>27</v>
      </c>
      <c r="B31" t="s">
        <v>1</v>
      </c>
    </row>
    <row r="32" spans="1:2" x14ac:dyDescent="0.4">
      <c r="B32" t="s">
        <v>28</v>
      </c>
    </row>
    <row r="33" spans="1:6" x14ac:dyDescent="0.4">
      <c r="B33" t="s">
        <v>29</v>
      </c>
    </row>
    <row r="34" spans="1:6" x14ac:dyDescent="0.4">
      <c r="B34" t="s">
        <v>30</v>
      </c>
    </row>
    <row r="35" spans="1:6" x14ac:dyDescent="0.4">
      <c r="B35" t="s">
        <v>31</v>
      </c>
    </row>
    <row r="37" spans="1:6" x14ac:dyDescent="0.4">
      <c r="A37" t="s">
        <v>32</v>
      </c>
      <c r="B37" t="s">
        <v>33</v>
      </c>
    </row>
    <row r="38" spans="1:6" x14ac:dyDescent="0.4">
      <c r="B38" t="s">
        <v>34</v>
      </c>
    </row>
    <row r="39" spans="1:6" x14ac:dyDescent="0.4">
      <c r="B39" t="s">
        <v>35</v>
      </c>
    </row>
    <row r="41" spans="1:6" x14ac:dyDescent="0.4">
      <c r="A41" t="s">
        <v>36</v>
      </c>
      <c r="B41" t="s">
        <v>37</v>
      </c>
      <c r="C41" t="s">
        <v>38</v>
      </c>
      <c r="D41" t="s">
        <v>39</v>
      </c>
      <c r="E41" t="s">
        <v>40</v>
      </c>
      <c r="F41" t="s">
        <v>41</v>
      </c>
    </row>
    <row r="42" spans="1:6" x14ac:dyDescent="0.4">
      <c r="A42" t="s">
        <v>2</v>
      </c>
      <c r="B42" s="1">
        <v>443718.3</v>
      </c>
      <c r="C42" s="1">
        <v>507422.89</v>
      </c>
      <c r="D42" s="1">
        <v>602459.22</v>
      </c>
      <c r="E42" s="1">
        <v>767858.75</v>
      </c>
      <c r="F42" s="1">
        <v>767858.75</v>
      </c>
    </row>
    <row r="43" spans="1:6" x14ac:dyDescent="0.4">
      <c r="A43" t="s">
        <v>3</v>
      </c>
      <c r="B43" s="1">
        <v>443718.3</v>
      </c>
      <c r="C43" s="1">
        <v>507422.89</v>
      </c>
      <c r="D43" s="1">
        <v>602459.22</v>
      </c>
      <c r="E43" s="1">
        <v>767858.75</v>
      </c>
      <c r="F43" s="1">
        <v>767858.75</v>
      </c>
    </row>
    <row r="44" spans="1:6" x14ac:dyDescent="0.4">
      <c r="A44" t="s">
        <v>4</v>
      </c>
      <c r="B44" s="1">
        <v>399203.09</v>
      </c>
      <c r="C44" s="1">
        <v>465649.02</v>
      </c>
      <c r="D44" s="1">
        <v>493194.03</v>
      </c>
      <c r="E44" s="1">
        <v>583138.23</v>
      </c>
      <c r="F44" s="1">
        <v>628829.37</v>
      </c>
    </row>
    <row r="45" spans="1:6" x14ac:dyDescent="0.4">
      <c r="A45" t="s">
        <v>5</v>
      </c>
      <c r="B45" s="1">
        <v>357951.38</v>
      </c>
      <c r="C45" s="1">
        <v>403771.99</v>
      </c>
      <c r="D45" s="1">
        <v>441890.74</v>
      </c>
      <c r="E45" s="1">
        <v>535752.21</v>
      </c>
      <c r="F45" s="1">
        <v>581441.21</v>
      </c>
    </row>
    <row r="46" spans="1:6" x14ac:dyDescent="0.4">
      <c r="A46" t="s">
        <v>42</v>
      </c>
      <c r="B46" s="1">
        <v>0</v>
      </c>
      <c r="C46" s="1">
        <v>0</v>
      </c>
      <c r="D46" s="1">
        <v>0</v>
      </c>
      <c r="E46" s="1">
        <v>0</v>
      </c>
      <c r="F46" s="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382B-A9D5-4935-B86A-AAB2EB15C653}">
  <dimension ref="A1"/>
  <sheetViews>
    <sheetView workbookViewId="0">
      <selection activeCell="H14" sqref="H14"/>
    </sheetView>
  </sheetViews>
  <sheetFormatPr defaultRowHeight="14.6" x14ac:dyDescent="0.4"/>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DDE-F8B6-4411-8D1B-51FE6537C9B3}">
  <sheetPr>
    <pageSetUpPr fitToPage="1"/>
  </sheetPr>
  <dimension ref="A1:L151"/>
  <sheetViews>
    <sheetView showGridLines="0" topLeftCell="A56" zoomScale="70" zoomScaleNormal="70" workbookViewId="0">
      <selection activeCell="K59" sqref="K59"/>
    </sheetView>
  </sheetViews>
  <sheetFormatPr defaultColWidth="8.84375" defaultRowHeight="14.6" x14ac:dyDescent="0.4"/>
  <cols>
    <col min="1" max="1" width="3.3828125" customWidth="1"/>
    <col min="2" max="2" width="4" customWidth="1"/>
    <col min="3" max="4" width="2.84375" customWidth="1"/>
    <col min="5" max="5" width="14" customWidth="1"/>
    <col min="6" max="6" width="11.53515625" customWidth="1"/>
    <col min="7" max="7" width="9.3828125" customWidth="1"/>
    <col min="8" max="8" width="3.53515625" customWidth="1"/>
    <col min="9" max="10" width="13.53515625" customWidth="1"/>
    <col min="11" max="11" width="17.3828125" customWidth="1"/>
    <col min="12" max="12" width="1.53515625" customWidth="1"/>
  </cols>
  <sheetData>
    <row r="1" spans="1:11" ht="26.15" customHeight="1" x14ac:dyDescent="0.4">
      <c r="A1" s="186"/>
      <c r="B1" s="579" t="s">
        <v>43</v>
      </c>
      <c r="C1" s="579"/>
      <c r="D1" s="579"/>
      <c r="E1" s="579"/>
      <c r="F1" s="579"/>
      <c r="G1" s="579"/>
      <c r="H1" s="579"/>
      <c r="I1" s="579"/>
      <c r="J1" s="579"/>
      <c r="K1" s="579"/>
    </row>
    <row r="2" spans="1:11" ht="16.399999999999999" customHeight="1" x14ac:dyDescent="0.4">
      <c r="A2" s="186" t="s">
        <v>44</v>
      </c>
      <c r="B2" s="187"/>
      <c r="C2" s="188"/>
      <c r="D2" s="188"/>
      <c r="E2" s="188"/>
      <c r="F2" s="580"/>
      <c r="G2" s="581"/>
      <c r="H2" s="189"/>
      <c r="J2" s="186" t="s">
        <v>45</v>
      </c>
      <c r="K2" s="169" t="s">
        <v>25</v>
      </c>
    </row>
    <row r="3" spans="1:11" ht="16.399999999999999" customHeight="1" x14ac:dyDescent="0.4">
      <c r="A3" s="186" t="s">
        <v>46</v>
      </c>
      <c r="B3" s="188"/>
      <c r="F3" s="582"/>
      <c r="G3" s="583"/>
      <c r="H3" s="583"/>
      <c r="I3" s="583"/>
      <c r="J3" s="583"/>
      <c r="K3" s="581"/>
    </row>
    <row r="4" spans="1:11" ht="16.399999999999999" customHeight="1" x14ac:dyDescent="0.4">
      <c r="A4" s="186" t="s">
        <v>47</v>
      </c>
      <c r="B4" s="188"/>
      <c r="F4" s="582"/>
      <c r="G4" s="583"/>
      <c r="H4" s="583"/>
      <c r="I4" s="583"/>
      <c r="J4" s="583"/>
      <c r="K4" s="581"/>
    </row>
    <row r="5" spans="1:11" s="186" customFormat="1" ht="16.399999999999999" customHeight="1" x14ac:dyDescent="0.4">
      <c r="B5" s="190"/>
      <c r="C5" s="190"/>
      <c r="D5" s="190"/>
      <c r="E5" s="190"/>
      <c r="F5" s="582"/>
      <c r="G5" s="583"/>
      <c r="H5" s="583"/>
      <c r="I5" s="583"/>
      <c r="J5" s="583"/>
      <c r="K5" s="581"/>
    </row>
    <row r="6" spans="1:11" s="186" customFormat="1" ht="16.399999999999999" customHeight="1" x14ac:dyDescent="0.4">
      <c r="A6" s="186" t="s">
        <v>48</v>
      </c>
      <c r="B6" s="190"/>
      <c r="C6" s="190"/>
      <c r="D6" s="190"/>
      <c r="E6" s="190"/>
      <c r="F6" s="584"/>
      <c r="G6" s="583"/>
      <c r="H6" s="583"/>
      <c r="I6" s="583"/>
      <c r="J6" s="583"/>
      <c r="K6" s="581"/>
    </row>
    <row r="7" spans="1:11" ht="16.399999999999999" customHeight="1" x14ac:dyDescent="0.4">
      <c r="A7" s="186" t="s">
        <v>49</v>
      </c>
      <c r="B7" s="190"/>
      <c r="C7" s="190"/>
      <c r="D7" s="190"/>
      <c r="E7" s="190"/>
      <c r="F7" s="582"/>
      <c r="G7" s="583"/>
      <c r="H7" s="583"/>
      <c r="I7" s="583"/>
      <c r="J7" s="583"/>
      <c r="K7" s="581"/>
    </row>
    <row r="8" spans="1:11" ht="16.399999999999999" customHeight="1" x14ac:dyDescent="0.4">
      <c r="A8" s="187" t="s">
        <v>50</v>
      </c>
      <c r="D8" s="190"/>
      <c r="E8" s="190"/>
      <c r="F8" s="582" t="s">
        <v>7</v>
      </c>
      <c r="G8" s="581"/>
      <c r="H8" s="189"/>
      <c r="I8" s="190"/>
      <c r="J8" s="190"/>
      <c r="K8" s="190"/>
    </row>
    <row r="9" spans="1:11" x14ac:dyDescent="0.4">
      <c r="A9" s="188"/>
      <c r="B9" s="191"/>
      <c r="C9" s="190"/>
      <c r="D9" s="190"/>
      <c r="E9" s="190"/>
      <c r="F9" s="189"/>
      <c r="G9" s="189"/>
      <c r="H9" s="189"/>
      <c r="I9" s="189"/>
      <c r="J9" s="189"/>
      <c r="K9" s="189"/>
    </row>
    <row r="10" spans="1:11" ht="14.5" customHeight="1" x14ac:dyDescent="0.4">
      <c r="A10" s="192" t="s">
        <v>51</v>
      </c>
      <c r="B10" s="563" t="s">
        <v>52</v>
      </c>
      <c r="C10" s="563"/>
      <c r="D10" s="563"/>
      <c r="E10" s="563"/>
      <c r="F10" s="563"/>
      <c r="G10" s="563"/>
      <c r="H10" s="563"/>
      <c r="I10" s="563"/>
      <c r="J10" s="563"/>
      <c r="K10" s="193"/>
    </row>
    <row r="11" spans="1:11" x14ac:dyDescent="0.4">
      <c r="A11" s="190"/>
      <c r="C11" s="190"/>
      <c r="D11" s="190"/>
      <c r="E11" s="186" t="s">
        <v>53</v>
      </c>
      <c r="F11" s="580"/>
      <c r="G11" s="585"/>
      <c r="H11" s="189"/>
      <c r="I11" s="194" t="s">
        <v>54</v>
      </c>
      <c r="J11" s="586"/>
      <c r="K11" s="587"/>
    </row>
    <row r="12" spans="1:11" x14ac:dyDescent="0.4">
      <c r="A12" s="190"/>
      <c r="B12" s="191"/>
      <c r="C12" s="190"/>
      <c r="D12" s="190"/>
      <c r="E12" s="190"/>
      <c r="F12" s="189"/>
      <c r="G12" s="189"/>
      <c r="H12" s="189"/>
      <c r="I12" s="189"/>
      <c r="J12" s="189"/>
      <c r="K12" s="189"/>
    </row>
    <row r="13" spans="1:11" ht="14.5" customHeight="1" x14ac:dyDescent="0.4">
      <c r="A13" s="192" t="s">
        <v>55</v>
      </c>
      <c r="B13" s="563" t="s">
        <v>56</v>
      </c>
      <c r="C13" s="563"/>
      <c r="D13" s="563"/>
      <c r="E13" s="563"/>
      <c r="F13" s="563"/>
      <c r="G13" s="563"/>
      <c r="H13" s="563"/>
      <c r="I13" s="563"/>
      <c r="J13" s="563"/>
      <c r="K13" s="193"/>
    </row>
    <row r="14" spans="1:11" ht="14.5" customHeight="1" x14ac:dyDescent="0.4">
      <c r="A14" s="192"/>
      <c r="B14" s="195" t="s">
        <v>57</v>
      </c>
      <c r="C14" s="188"/>
      <c r="D14" s="188"/>
      <c r="E14" s="188"/>
      <c r="F14" s="188"/>
      <c r="G14" s="188"/>
      <c r="H14" s="188"/>
      <c r="I14" s="188"/>
      <c r="J14" s="188"/>
      <c r="K14" s="193"/>
    </row>
    <row r="15" spans="1:11" ht="14.5" customHeight="1" x14ac:dyDescent="0.4">
      <c r="A15" s="192"/>
      <c r="B15" s="195" t="s">
        <v>58</v>
      </c>
      <c r="C15" s="188"/>
      <c r="D15" s="188"/>
      <c r="E15" s="188"/>
      <c r="F15" s="188"/>
      <c r="G15" s="188"/>
      <c r="H15" s="188"/>
      <c r="I15" s="188"/>
      <c r="J15" s="188"/>
      <c r="K15" s="193"/>
    </row>
    <row r="16" spans="1:11" ht="14.5" customHeight="1" x14ac:dyDescent="0.4">
      <c r="A16" s="192"/>
      <c r="B16" s="195" t="s">
        <v>59</v>
      </c>
      <c r="C16" s="188"/>
      <c r="D16" s="188"/>
      <c r="E16" s="188"/>
      <c r="F16" s="188"/>
      <c r="G16" s="188"/>
      <c r="H16" s="188"/>
      <c r="I16" s="188"/>
      <c r="J16" s="188"/>
      <c r="K16" s="193"/>
    </row>
    <row r="17" spans="1:11" ht="14.5" customHeight="1" x14ac:dyDescent="0.4">
      <c r="A17" s="192"/>
      <c r="B17" s="195" t="s">
        <v>60</v>
      </c>
      <c r="C17" s="188"/>
      <c r="D17" s="188"/>
      <c r="E17" s="188"/>
      <c r="F17" s="188"/>
      <c r="G17" s="188"/>
      <c r="H17" s="188"/>
      <c r="I17" s="188"/>
      <c r="J17" s="188"/>
      <c r="K17" s="193"/>
    </row>
    <row r="18" spans="1:11" ht="14.5" customHeight="1" x14ac:dyDescent="0.4">
      <c r="A18" s="192"/>
      <c r="B18" s="195" t="s">
        <v>61</v>
      </c>
      <c r="C18" s="188"/>
      <c r="D18" s="188"/>
      <c r="E18" s="188"/>
      <c r="F18" s="188"/>
      <c r="G18" s="188"/>
      <c r="H18" s="188"/>
      <c r="I18" s="188"/>
      <c r="J18" s="188"/>
      <c r="K18" s="193"/>
    </row>
    <row r="19" spans="1:11" x14ac:dyDescent="0.4">
      <c r="A19" s="190"/>
      <c r="B19" s="191"/>
      <c r="C19" s="190"/>
      <c r="D19" s="190"/>
      <c r="E19" s="190"/>
      <c r="F19" s="189"/>
      <c r="G19" s="189"/>
      <c r="H19" s="189"/>
      <c r="I19" s="189"/>
      <c r="J19" s="189"/>
      <c r="K19" s="189"/>
    </row>
    <row r="20" spans="1:11" x14ac:dyDescent="0.4">
      <c r="A20" s="192" t="s">
        <v>62</v>
      </c>
      <c r="B20" s="188" t="s">
        <v>63</v>
      </c>
      <c r="K20" s="196"/>
    </row>
    <row r="21" spans="1:11" x14ac:dyDescent="0.4">
      <c r="A21" s="190"/>
      <c r="B21" s="191"/>
      <c r="C21" s="190"/>
      <c r="D21" s="190"/>
      <c r="E21" s="190"/>
      <c r="F21" s="189"/>
      <c r="G21" s="189"/>
      <c r="H21" s="189"/>
      <c r="I21" s="189"/>
      <c r="J21" s="189"/>
      <c r="K21" s="189"/>
    </row>
    <row r="22" spans="1:11" x14ac:dyDescent="0.4">
      <c r="A22" s="190"/>
      <c r="B22" s="191"/>
      <c r="C22" s="190"/>
      <c r="D22" s="190"/>
      <c r="E22" s="190"/>
      <c r="F22" s="189"/>
      <c r="G22" s="189"/>
      <c r="H22" s="189"/>
      <c r="I22" s="189"/>
      <c r="J22" s="189"/>
      <c r="K22" s="189"/>
    </row>
    <row r="23" spans="1:11" x14ac:dyDescent="0.4">
      <c r="A23" s="190"/>
      <c r="B23" s="191"/>
      <c r="C23" s="190"/>
      <c r="D23" s="190"/>
      <c r="E23" s="190"/>
      <c r="F23" s="189"/>
      <c r="G23" s="189"/>
      <c r="H23" s="189"/>
      <c r="I23" s="189"/>
      <c r="J23" s="189"/>
      <c r="K23" s="189"/>
    </row>
    <row r="24" spans="1:11" x14ac:dyDescent="0.4">
      <c r="A24" s="190"/>
      <c r="B24" s="191"/>
      <c r="C24" s="190"/>
      <c r="D24" s="190"/>
      <c r="E24" s="190"/>
      <c r="F24" s="189"/>
      <c r="G24" s="189"/>
      <c r="H24" s="189"/>
      <c r="I24" s="189"/>
      <c r="J24" s="189"/>
      <c r="K24" s="189"/>
    </row>
    <row r="25" spans="1:11" x14ac:dyDescent="0.4">
      <c r="A25" s="190"/>
      <c r="B25" s="191"/>
      <c r="C25" s="190"/>
      <c r="D25" s="190"/>
      <c r="E25" s="190"/>
      <c r="F25" s="189"/>
      <c r="G25" s="189"/>
      <c r="H25" s="189"/>
      <c r="I25" s="189"/>
      <c r="J25" s="189"/>
      <c r="K25" s="189"/>
    </row>
    <row r="26" spans="1:11" x14ac:dyDescent="0.4">
      <c r="A26" s="190"/>
      <c r="B26" s="191"/>
      <c r="C26" s="190"/>
      <c r="D26" s="190"/>
      <c r="E26" s="190"/>
      <c r="F26" s="189"/>
      <c r="G26" s="189"/>
      <c r="H26" s="189"/>
      <c r="I26" s="189"/>
      <c r="J26" s="189"/>
      <c r="K26" s="189"/>
    </row>
    <row r="27" spans="1:11" x14ac:dyDescent="0.4">
      <c r="A27" s="190"/>
      <c r="B27" s="191"/>
      <c r="C27" s="190"/>
      <c r="D27" s="190"/>
      <c r="E27" s="190"/>
      <c r="F27" s="189"/>
      <c r="G27" s="189"/>
      <c r="H27" s="189"/>
      <c r="I27" s="189"/>
      <c r="J27" s="189"/>
      <c r="K27" s="189"/>
    </row>
    <row r="28" spans="1:11" x14ac:dyDescent="0.4">
      <c r="A28" s="190"/>
      <c r="B28" s="191"/>
      <c r="C28" s="190"/>
      <c r="D28" s="190"/>
      <c r="E28" s="190"/>
      <c r="F28" s="189"/>
      <c r="G28" s="189"/>
      <c r="H28" s="189"/>
      <c r="I28" s="189"/>
      <c r="J28" s="189"/>
      <c r="K28" s="189"/>
    </row>
    <row r="29" spans="1:11" x14ac:dyDescent="0.4">
      <c r="A29" s="190"/>
      <c r="B29" s="191"/>
      <c r="C29" s="190"/>
      <c r="D29" s="190"/>
      <c r="E29" s="190"/>
      <c r="F29" s="189"/>
      <c r="G29" s="189"/>
      <c r="H29" s="189"/>
      <c r="I29" s="189"/>
      <c r="J29" s="189"/>
      <c r="K29" s="189"/>
    </row>
    <row r="30" spans="1:11" x14ac:dyDescent="0.4">
      <c r="A30" s="190"/>
      <c r="B30" s="191"/>
      <c r="C30" s="190"/>
      <c r="D30" s="190"/>
      <c r="E30" s="190"/>
      <c r="F30" s="189"/>
      <c r="G30" s="189"/>
      <c r="H30" s="189"/>
      <c r="I30" s="189"/>
      <c r="J30" s="189"/>
      <c r="K30" s="189"/>
    </row>
    <row r="31" spans="1:11" x14ac:dyDescent="0.4">
      <c r="A31" s="190"/>
      <c r="B31" s="191"/>
      <c r="C31" s="190"/>
      <c r="D31" s="190"/>
      <c r="E31" s="190"/>
      <c r="F31" s="189"/>
      <c r="G31" s="189"/>
      <c r="H31" s="189"/>
      <c r="I31" s="189"/>
      <c r="J31" s="189"/>
      <c r="K31" s="189"/>
    </row>
    <row r="32" spans="1:11" x14ac:dyDescent="0.4">
      <c r="A32" s="190"/>
      <c r="B32" s="191"/>
      <c r="C32" s="190"/>
      <c r="D32" s="190"/>
      <c r="E32" s="190"/>
      <c r="F32" s="189"/>
      <c r="G32" s="189"/>
      <c r="H32" s="189"/>
      <c r="I32" s="189"/>
      <c r="J32" s="189"/>
      <c r="K32" s="189"/>
    </row>
    <row r="33" spans="1:11" x14ac:dyDescent="0.4">
      <c r="A33" s="190"/>
      <c r="B33" s="191"/>
      <c r="C33" s="190"/>
      <c r="D33" s="190"/>
      <c r="E33" s="190"/>
      <c r="F33" s="189"/>
      <c r="G33" s="189"/>
      <c r="H33" s="189"/>
      <c r="I33" s="189"/>
      <c r="J33" s="189"/>
      <c r="K33" s="189"/>
    </row>
    <row r="34" spans="1:11" x14ac:dyDescent="0.4">
      <c r="A34" s="190"/>
      <c r="B34" s="191"/>
      <c r="C34" s="190"/>
      <c r="D34" s="190"/>
      <c r="E34" s="190"/>
      <c r="F34" s="189"/>
      <c r="G34" s="189"/>
      <c r="H34" s="189"/>
      <c r="I34" s="189"/>
      <c r="J34" s="189"/>
      <c r="K34" s="189"/>
    </row>
    <row r="35" spans="1:11" x14ac:dyDescent="0.4">
      <c r="A35" s="190"/>
      <c r="B35" s="191"/>
      <c r="C35" s="190"/>
      <c r="D35" s="190"/>
      <c r="E35" s="190"/>
      <c r="F35" s="189"/>
      <c r="G35" s="189"/>
      <c r="H35" s="189"/>
      <c r="I35" s="189"/>
      <c r="J35" s="189"/>
      <c r="K35" s="189"/>
    </row>
    <row r="36" spans="1:11" x14ac:dyDescent="0.4">
      <c r="A36" s="190"/>
      <c r="B36" s="191"/>
      <c r="C36" s="190"/>
      <c r="D36" s="190"/>
      <c r="E36" s="190"/>
      <c r="F36" s="189"/>
      <c r="G36" s="189"/>
      <c r="H36" s="189"/>
      <c r="I36" s="189"/>
      <c r="J36" s="189"/>
      <c r="K36" s="189"/>
    </row>
    <row r="37" spans="1:11" x14ac:dyDescent="0.4">
      <c r="A37" s="192" t="s">
        <v>64</v>
      </c>
      <c r="B37" s="188" t="s">
        <v>65</v>
      </c>
      <c r="K37" s="196"/>
    </row>
    <row r="38" spans="1:11" x14ac:dyDescent="0.4">
      <c r="A38" s="192"/>
      <c r="B38" s="188"/>
      <c r="K38" s="196"/>
    </row>
    <row r="39" spans="1:11" x14ac:dyDescent="0.4">
      <c r="A39" s="192"/>
      <c r="B39" s="188"/>
      <c r="K39" s="196"/>
    </row>
    <row r="40" spans="1:11" x14ac:dyDescent="0.4">
      <c r="B40" s="186"/>
      <c r="K40" s="196"/>
    </row>
    <row r="41" spans="1:11" x14ac:dyDescent="0.4">
      <c r="B41" s="186"/>
      <c r="K41" s="196"/>
    </row>
    <row r="42" spans="1:11" x14ac:dyDescent="0.4">
      <c r="B42" s="186"/>
      <c r="K42" s="196"/>
    </row>
    <row r="43" spans="1:11" x14ac:dyDescent="0.4">
      <c r="B43" s="186"/>
      <c r="K43" s="196"/>
    </row>
    <row r="44" spans="1:11" x14ac:dyDescent="0.4">
      <c r="B44" s="186"/>
      <c r="K44" s="196"/>
    </row>
    <row r="45" spans="1:11" ht="14.5" customHeight="1" x14ac:dyDescent="0.4">
      <c r="B45" s="186"/>
      <c r="K45" s="196"/>
    </row>
    <row r="46" spans="1:11" ht="14.5" customHeight="1" x14ac:dyDescent="0.4">
      <c r="B46" s="186"/>
      <c r="K46" s="196"/>
    </row>
    <row r="47" spans="1:11" ht="14.5" customHeight="1" x14ac:dyDescent="0.4">
      <c r="B47" s="186"/>
      <c r="K47" s="196"/>
    </row>
    <row r="48" spans="1:11" ht="14.5" customHeight="1" x14ac:dyDescent="0.4">
      <c r="B48" s="186"/>
      <c r="K48" s="196"/>
    </row>
    <row r="49" spans="1:11" ht="14.5" customHeight="1" x14ac:dyDescent="0.4">
      <c r="B49" s="186"/>
      <c r="K49" s="196"/>
    </row>
    <row r="50" spans="1:11" ht="14.5" customHeight="1" x14ac:dyDescent="0.4">
      <c r="B50" s="186"/>
      <c r="K50" s="196"/>
    </row>
    <row r="51" spans="1:11" s="188" customFormat="1" ht="13.4" customHeight="1" x14ac:dyDescent="0.35">
      <c r="A51" s="197" t="s">
        <v>66</v>
      </c>
      <c r="B51" s="188" t="s">
        <v>67</v>
      </c>
    </row>
    <row r="52" spans="1:11" x14ac:dyDescent="0.4">
      <c r="B52" s="565" t="s">
        <v>68</v>
      </c>
      <c r="C52" s="565"/>
      <c r="D52" s="565"/>
      <c r="E52" s="565"/>
      <c r="F52" s="565"/>
      <c r="G52" s="565"/>
      <c r="H52" s="565"/>
      <c r="I52" s="565"/>
      <c r="J52" s="565"/>
      <c r="K52" s="175">
        <f>'Sources and Uses'!K127</f>
        <v>0</v>
      </c>
    </row>
    <row r="53" spans="1:11" x14ac:dyDescent="0.4">
      <c r="B53" s="198" t="s">
        <v>69</v>
      </c>
      <c r="K53" s="175">
        <f>'Sources and Uses'!K20</f>
        <v>0</v>
      </c>
    </row>
    <row r="54" spans="1:11" x14ac:dyDescent="0.4">
      <c r="B54" s="198" t="s">
        <v>70</v>
      </c>
      <c r="K54" s="176">
        <f>'Sources and Uses'!K38</f>
        <v>0</v>
      </c>
    </row>
    <row r="55" spans="1:11" x14ac:dyDescent="0.4">
      <c r="B55" s="199" t="s">
        <v>71</v>
      </c>
      <c r="C55" s="200"/>
      <c r="D55" s="200"/>
      <c r="E55" s="200"/>
      <c r="F55" s="200"/>
      <c r="G55" s="200"/>
      <c r="H55" s="200"/>
      <c r="I55" s="200"/>
      <c r="J55" s="200"/>
      <c r="K55" s="177">
        <f>'Sources and Uses'!K93</f>
        <v>0</v>
      </c>
    </row>
    <row r="56" spans="1:11" x14ac:dyDescent="0.4">
      <c r="B56" s="186" t="s">
        <v>72</v>
      </c>
      <c r="C56" s="186"/>
      <c r="D56" s="186"/>
      <c r="E56" s="186"/>
      <c r="F56" s="186"/>
      <c r="G56" s="186"/>
      <c r="H56" s="186"/>
      <c r="I56" s="186"/>
      <c r="J56" s="186"/>
      <c r="K56" s="178">
        <f>K52-K53-K54-K55</f>
        <v>0</v>
      </c>
    </row>
    <row r="57" spans="1:11" x14ac:dyDescent="0.4">
      <c r="A57" s="201"/>
      <c r="B57" s="202"/>
      <c r="C57" s="193"/>
      <c r="D57" s="193"/>
      <c r="E57" s="193"/>
      <c r="F57" s="193"/>
      <c r="G57" s="193"/>
      <c r="H57" s="193"/>
      <c r="I57" s="193"/>
      <c r="J57" s="193"/>
      <c r="K57" s="193"/>
    </row>
    <row r="58" spans="1:11" x14ac:dyDescent="0.4">
      <c r="A58" s="192" t="s">
        <v>73</v>
      </c>
      <c r="B58" s="563" t="s">
        <v>74</v>
      </c>
      <c r="C58" s="563"/>
      <c r="D58" s="563"/>
      <c r="E58" s="563"/>
      <c r="F58" s="563"/>
      <c r="G58" s="563"/>
      <c r="H58" s="563"/>
      <c r="I58" s="563"/>
      <c r="J58" s="563"/>
      <c r="K58" s="193"/>
    </row>
    <row r="59" spans="1:11" ht="15" customHeight="1" x14ac:dyDescent="0.4">
      <c r="A59" s="201"/>
      <c r="B59" t="s">
        <v>75</v>
      </c>
      <c r="C59" s="193"/>
      <c r="D59" s="193"/>
      <c r="E59" s="193"/>
      <c r="F59" s="193"/>
      <c r="G59" s="193"/>
      <c r="H59" s="193"/>
      <c r="I59" s="193"/>
      <c r="J59" s="193"/>
      <c r="K59" s="170" t="s">
        <v>5</v>
      </c>
    </row>
    <row r="60" spans="1:11" ht="9" customHeight="1" x14ac:dyDescent="0.4">
      <c r="K60" s="203"/>
    </row>
    <row r="61" spans="1:11" x14ac:dyDescent="0.4">
      <c r="F61" s="203" t="s">
        <v>37</v>
      </c>
      <c r="G61" s="203" t="s">
        <v>76</v>
      </c>
      <c r="H61" s="203"/>
      <c r="I61" s="203" t="s">
        <v>77</v>
      </c>
      <c r="J61" s="203" t="s">
        <v>78</v>
      </c>
      <c r="K61" s="203" t="s">
        <v>79</v>
      </c>
    </row>
    <row r="62" spans="1:11" ht="15" customHeight="1" x14ac:dyDescent="0.4">
      <c r="B62" s="566" t="s">
        <v>80</v>
      </c>
      <c r="C62" s="567"/>
      <c r="D62" s="567"/>
      <c r="E62" s="568"/>
      <c r="F62" s="171">
        <v>0</v>
      </c>
      <c r="G62" s="569">
        <v>0</v>
      </c>
      <c r="H62" s="570"/>
      <c r="I62" s="172">
        <v>0</v>
      </c>
      <c r="J62" s="171">
        <v>0</v>
      </c>
      <c r="K62" s="171">
        <v>0</v>
      </c>
    </row>
    <row r="63" spans="1:11" ht="15" customHeight="1" x14ac:dyDescent="0.4">
      <c r="B63" s="571" t="s">
        <v>81</v>
      </c>
      <c r="C63" s="571"/>
      <c r="D63" s="571"/>
      <c r="E63" s="571"/>
      <c r="F63" s="171"/>
      <c r="G63" s="569"/>
      <c r="H63" s="570"/>
      <c r="I63" s="172"/>
      <c r="J63" s="171"/>
      <c r="K63" s="171"/>
    </row>
    <row r="64" spans="1:11" ht="4.5" customHeight="1" x14ac:dyDescent="0.4">
      <c r="B64" s="204"/>
      <c r="C64" s="204"/>
      <c r="D64" s="204"/>
      <c r="E64" s="204"/>
      <c r="F64" s="190"/>
      <c r="G64" s="190"/>
      <c r="H64" s="190"/>
      <c r="I64" s="190"/>
      <c r="J64" s="190"/>
      <c r="K64" s="190"/>
    </row>
    <row r="65" spans="1:11" ht="15" customHeight="1" x14ac:dyDescent="0.4">
      <c r="B65" s="572" t="s">
        <v>82</v>
      </c>
      <c r="C65" s="573"/>
      <c r="D65" s="573"/>
      <c r="E65" s="573"/>
      <c r="F65" s="179">
        <f>VLOOKUP(TDC_Limit_Selection, TDC_Limit_Values[], 2, FALSE)</f>
        <v>357951.38</v>
      </c>
      <c r="G65" s="574">
        <f>VLOOKUP(TDC_Limit_Selection, TDC_Limit_Values[], 3, FALSE)</f>
        <v>403771.99</v>
      </c>
      <c r="H65" s="575"/>
      <c r="I65" s="180">
        <f>VLOOKUP(TDC_Limit_Selection, TDC_Limit_Values[], 4, FALSE)</f>
        <v>441890.74</v>
      </c>
      <c r="J65" s="179">
        <f>VLOOKUP(TDC_Limit_Selection, TDC_Limit_Values[], 5, FALSE)</f>
        <v>535752.21</v>
      </c>
      <c r="K65" s="179">
        <f>VLOOKUP(TDC_Limit_Selection, TDC_Limit_Values[], 6, FALSE)</f>
        <v>581441.21</v>
      </c>
    </row>
    <row r="66" spans="1:11" ht="4.5" customHeight="1" x14ac:dyDescent="0.4">
      <c r="B66" s="573"/>
      <c r="C66" s="573"/>
      <c r="D66" s="573"/>
      <c r="E66" s="573"/>
      <c r="F66" s="205"/>
      <c r="G66" s="205"/>
      <c r="H66" s="205"/>
      <c r="I66" s="205"/>
      <c r="J66" s="205"/>
      <c r="K66" s="205"/>
    </row>
    <row r="67" spans="1:11" ht="15" customHeight="1" x14ac:dyDescent="0.4">
      <c r="A67" s="206"/>
      <c r="B67" s="571" t="s">
        <v>83</v>
      </c>
      <c r="C67" s="576"/>
      <c r="D67" s="576"/>
      <c r="E67" s="576"/>
      <c r="F67" s="179">
        <f>F62*F65</f>
        <v>0</v>
      </c>
      <c r="G67" s="574">
        <f>G62*G65</f>
        <v>0</v>
      </c>
      <c r="H67" s="577"/>
      <c r="I67" s="179">
        <f>I62*I65</f>
        <v>0</v>
      </c>
      <c r="J67" s="179">
        <f>J62*J65</f>
        <v>0</v>
      </c>
      <c r="K67" s="179">
        <f>K62*K65</f>
        <v>0</v>
      </c>
    </row>
    <row r="68" spans="1:11" ht="4.5" customHeight="1" x14ac:dyDescent="0.4"/>
    <row r="69" spans="1:11" x14ac:dyDescent="0.4">
      <c r="B69" s="578" t="s">
        <v>84</v>
      </c>
      <c r="C69" s="578"/>
      <c r="D69" s="578"/>
      <c r="E69" s="578"/>
      <c r="F69" s="578"/>
      <c r="G69" s="578"/>
      <c r="H69" s="578"/>
      <c r="I69" s="578"/>
      <c r="J69" s="578"/>
      <c r="K69" s="181">
        <f>SUM(F67:K67)</f>
        <v>0</v>
      </c>
    </row>
    <row r="70" spans="1:11" ht="20.149999999999999" customHeight="1" x14ac:dyDescent="0.4">
      <c r="B70" s="186" t="s">
        <v>85</v>
      </c>
      <c r="C70" s="186"/>
      <c r="D70" s="186"/>
      <c r="E70" s="186"/>
      <c r="F70" s="186"/>
      <c r="G70" s="186"/>
      <c r="H70" s="186"/>
      <c r="I70" s="186"/>
      <c r="J70" s="186"/>
      <c r="K70" s="182">
        <f>K56-K69</f>
        <v>0</v>
      </c>
    </row>
    <row r="71" spans="1:11" ht="15" thickBot="1" x14ac:dyDescent="0.45">
      <c r="B71" s="186" t="s">
        <v>86</v>
      </c>
      <c r="K71" s="183">
        <f>IFERROR((K56-K69)/K69, 0)</f>
        <v>0</v>
      </c>
    </row>
    <row r="72" spans="1:11" ht="14.5" customHeight="1" thickTop="1" x14ac:dyDescent="0.4"/>
    <row r="73" spans="1:11" ht="14.5" customHeight="1" x14ac:dyDescent="0.4">
      <c r="A73" s="197" t="s">
        <v>87</v>
      </c>
      <c r="B73" s="564" t="s">
        <v>88</v>
      </c>
      <c r="C73" s="565"/>
      <c r="D73" s="565"/>
      <c r="E73" s="565"/>
      <c r="F73" s="565"/>
      <c r="G73" s="565"/>
      <c r="H73" s="565"/>
      <c r="I73" s="565"/>
      <c r="J73" s="565"/>
      <c r="K73" s="565"/>
    </row>
    <row r="74" spans="1:11" ht="14.5" customHeight="1" x14ac:dyDescent="0.4">
      <c r="A74" s="197"/>
      <c r="B74" s="207"/>
    </row>
    <row r="75" spans="1:11" ht="14.5" customHeight="1" x14ac:dyDescent="0.4">
      <c r="A75" s="197"/>
      <c r="B75" s="207"/>
    </row>
    <row r="76" spans="1:11" ht="14.15" customHeight="1" x14ac:dyDescent="0.4">
      <c r="A76" s="197"/>
      <c r="B76" s="564"/>
      <c r="C76" s="565"/>
      <c r="D76" s="565"/>
      <c r="E76" s="565"/>
      <c r="F76" s="565"/>
      <c r="G76" s="565"/>
      <c r="H76" s="565"/>
      <c r="I76" s="565"/>
      <c r="J76" s="565"/>
      <c r="K76" s="565"/>
    </row>
    <row r="77" spans="1:11" ht="14.15" customHeight="1" x14ac:dyDescent="0.4">
      <c r="A77" s="197"/>
      <c r="B77" s="564"/>
      <c r="C77" s="564"/>
      <c r="D77" s="564"/>
      <c r="E77" s="564"/>
      <c r="F77" s="564"/>
      <c r="G77" s="564"/>
      <c r="H77" s="564"/>
      <c r="I77" s="564"/>
      <c r="J77" s="564"/>
      <c r="K77" s="564"/>
    </row>
    <row r="78" spans="1:11" ht="14.5" customHeight="1" x14ac:dyDescent="0.4">
      <c r="B78" t="s">
        <v>89</v>
      </c>
      <c r="F78" t="s">
        <v>90</v>
      </c>
      <c r="G78" t="s">
        <v>91</v>
      </c>
    </row>
    <row r="79" spans="1:11" ht="17.149999999999999" customHeight="1" x14ac:dyDescent="0.4">
      <c r="A79" s="198" t="s">
        <v>92</v>
      </c>
      <c r="B79" s="557" t="s">
        <v>1</v>
      </c>
      <c r="C79" s="558"/>
      <c r="D79" s="558"/>
      <c r="E79" s="559"/>
      <c r="F79" s="173"/>
      <c r="G79" s="560" t="s">
        <v>93</v>
      </c>
      <c r="H79" s="561"/>
      <c r="I79" s="561"/>
      <c r="J79" s="561"/>
      <c r="K79" s="562"/>
    </row>
    <row r="80" spans="1:11" ht="14.5" customHeight="1" x14ac:dyDescent="0.4">
      <c r="A80" s="198" t="s">
        <v>94</v>
      </c>
      <c r="B80" s="557" t="s">
        <v>1</v>
      </c>
      <c r="C80" s="558"/>
      <c r="D80" s="558"/>
      <c r="E80" s="559"/>
      <c r="F80" s="173"/>
      <c r="G80" s="560"/>
      <c r="H80" s="561"/>
      <c r="I80" s="561"/>
      <c r="J80" s="561"/>
      <c r="K80" s="562"/>
    </row>
    <row r="81" spans="1:11" ht="14.5" customHeight="1" x14ac:dyDescent="0.4">
      <c r="A81" s="198" t="s">
        <v>95</v>
      </c>
      <c r="B81" s="557" t="s">
        <v>1</v>
      </c>
      <c r="C81" s="558"/>
      <c r="D81" s="558"/>
      <c r="E81" s="559"/>
      <c r="F81" s="173"/>
      <c r="G81" s="560"/>
      <c r="H81" s="561"/>
      <c r="I81" s="561"/>
      <c r="J81" s="561"/>
      <c r="K81" s="562"/>
    </row>
    <row r="82" spans="1:11" ht="14.5" customHeight="1" x14ac:dyDescent="0.4">
      <c r="A82" s="198" t="s">
        <v>96</v>
      </c>
      <c r="B82" s="557" t="s">
        <v>1</v>
      </c>
      <c r="C82" s="558"/>
      <c r="D82" s="558"/>
      <c r="E82" s="559"/>
      <c r="F82" s="173"/>
      <c r="G82" s="560"/>
      <c r="H82" s="561"/>
      <c r="I82" s="561"/>
      <c r="J82" s="561"/>
      <c r="K82" s="562"/>
    </row>
    <row r="83" spans="1:11" ht="14.5" customHeight="1" x14ac:dyDescent="0.4">
      <c r="A83" s="198" t="s">
        <v>97</v>
      </c>
      <c r="B83" s="557" t="s">
        <v>1</v>
      </c>
      <c r="C83" s="558"/>
      <c r="D83" s="558"/>
      <c r="E83" s="559"/>
      <c r="F83" s="173"/>
      <c r="G83" s="560"/>
      <c r="H83" s="561"/>
      <c r="I83" s="561"/>
      <c r="J83" s="561"/>
      <c r="K83" s="562"/>
    </row>
    <row r="84" spans="1:11" ht="14.5" customHeight="1" x14ac:dyDescent="0.4">
      <c r="A84" s="198" t="s">
        <v>98</v>
      </c>
      <c r="B84" s="557" t="s">
        <v>1</v>
      </c>
      <c r="C84" s="558"/>
      <c r="D84" s="558"/>
      <c r="E84" s="559"/>
      <c r="F84" s="173"/>
      <c r="G84" s="560"/>
      <c r="H84" s="561"/>
      <c r="I84" s="561"/>
      <c r="J84" s="561"/>
      <c r="K84" s="562"/>
    </row>
    <row r="85" spans="1:11" ht="14.5" customHeight="1" x14ac:dyDescent="0.4">
      <c r="A85" s="198" t="s">
        <v>99</v>
      </c>
      <c r="B85" s="557" t="s">
        <v>1</v>
      </c>
      <c r="C85" s="558"/>
      <c r="D85" s="558"/>
      <c r="E85" s="559"/>
      <c r="F85" s="173"/>
      <c r="G85" s="560"/>
      <c r="H85" s="561"/>
      <c r="I85" s="561"/>
      <c r="J85" s="561"/>
      <c r="K85" s="562"/>
    </row>
    <row r="86" spans="1:11" ht="14.5" customHeight="1" x14ac:dyDescent="0.4">
      <c r="A86" s="198" t="s">
        <v>100</v>
      </c>
      <c r="B86" s="557" t="s">
        <v>1</v>
      </c>
      <c r="C86" s="558"/>
      <c r="D86" s="558"/>
      <c r="E86" s="559"/>
      <c r="F86" s="173"/>
      <c r="G86" s="560"/>
      <c r="H86" s="561"/>
      <c r="I86" s="561"/>
      <c r="J86" s="561"/>
      <c r="K86" s="562"/>
    </row>
    <row r="87" spans="1:11" ht="14.5" customHeight="1" x14ac:dyDescent="0.4">
      <c r="A87" s="198" t="s">
        <v>101</v>
      </c>
      <c r="B87" s="557" t="s">
        <v>1</v>
      </c>
      <c r="C87" s="558"/>
      <c r="D87" s="558"/>
      <c r="E87" s="559"/>
      <c r="F87" s="173"/>
      <c r="G87" s="560"/>
      <c r="H87" s="561"/>
      <c r="I87" s="561"/>
      <c r="J87" s="561"/>
      <c r="K87" s="562"/>
    </row>
    <row r="88" spans="1:11" ht="14.5" customHeight="1" x14ac:dyDescent="0.4">
      <c r="E88" s="208" t="s">
        <v>102</v>
      </c>
      <c r="F88" s="184">
        <f>SUM(F79:F87)</f>
        <v>0</v>
      </c>
    </row>
    <row r="89" spans="1:11" ht="14.5" customHeight="1" x14ac:dyDescent="0.4">
      <c r="E89" s="208" t="s">
        <v>103</v>
      </c>
      <c r="F89" s="185">
        <f>K70</f>
        <v>0</v>
      </c>
    </row>
    <row r="90" spans="1:11" ht="14.5" customHeight="1" x14ac:dyDescent="0.4">
      <c r="E90" s="208"/>
      <c r="F90" s="185"/>
    </row>
    <row r="91" spans="1:11" ht="14.5" customHeight="1" x14ac:dyDescent="0.4"/>
    <row r="92" spans="1:11" ht="14.5" customHeight="1" x14ac:dyDescent="0.4">
      <c r="A92" s="192" t="s">
        <v>104</v>
      </c>
      <c r="B92" s="188" t="s">
        <v>105</v>
      </c>
    </row>
    <row r="93" spans="1:11" ht="14.5" customHeight="1" x14ac:dyDescent="0.4"/>
    <row r="94" spans="1:11" ht="14.5" customHeight="1" x14ac:dyDescent="0.4"/>
    <row r="95" spans="1:11" ht="14.5" customHeight="1" x14ac:dyDescent="0.4"/>
    <row r="96" spans="1:11" ht="14.5" customHeight="1" x14ac:dyDescent="0.4"/>
    <row r="97" customFormat="1" ht="14.5" customHeight="1" x14ac:dyDescent="0.4"/>
    <row r="98" customFormat="1" ht="14.5" customHeight="1" x14ac:dyDescent="0.4"/>
    <row r="99" customFormat="1" ht="14.5" customHeight="1" x14ac:dyDescent="0.4"/>
    <row r="100" customFormat="1" ht="14.5" customHeight="1" x14ac:dyDescent="0.4"/>
    <row r="101" customFormat="1" ht="14.5" customHeight="1" x14ac:dyDescent="0.4"/>
    <row r="102" customFormat="1" ht="14.5" customHeight="1" x14ac:dyDescent="0.4"/>
    <row r="103" customFormat="1" ht="14.5" customHeight="1" x14ac:dyDescent="0.4"/>
    <row r="104" customFormat="1" ht="14.5" customHeight="1" x14ac:dyDescent="0.4"/>
    <row r="105" customFormat="1" ht="14.5" customHeight="1" x14ac:dyDescent="0.4"/>
    <row r="106" customFormat="1" ht="14.5" customHeight="1" x14ac:dyDescent="0.4"/>
    <row r="107" customFormat="1" ht="14.5" customHeight="1" x14ac:dyDescent="0.4"/>
    <row r="108" customFormat="1" ht="14.5" customHeight="1" x14ac:dyDescent="0.4"/>
    <row r="109" customFormat="1" ht="14.5" customHeight="1" x14ac:dyDescent="0.4"/>
    <row r="110" customFormat="1" ht="14.5" customHeight="1" x14ac:dyDescent="0.4"/>
    <row r="111" customFormat="1" ht="14.5" customHeight="1" x14ac:dyDescent="0.4"/>
    <row r="112" customFormat="1" ht="14.5" customHeight="1" x14ac:dyDescent="0.4"/>
    <row r="113" customFormat="1" ht="14.5" customHeight="1" x14ac:dyDescent="0.4"/>
    <row r="114" customFormat="1" ht="14.5" customHeight="1" x14ac:dyDescent="0.4"/>
    <row r="115" customFormat="1" ht="14.5" customHeight="1" x14ac:dyDescent="0.4"/>
    <row r="116" customFormat="1" ht="14.5" customHeight="1" x14ac:dyDescent="0.4"/>
    <row r="117" customFormat="1" ht="14.5" customHeight="1" x14ac:dyDescent="0.4"/>
    <row r="118" customFormat="1" ht="14.5" customHeight="1" x14ac:dyDescent="0.4"/>
    <row r="119" customFormat="1" ht="14.5" customHeight="1" x14ac:dyDescent="0.4"/>
    <row r="120" customFormat="1" ht="14.5" customHeight="1" x14ac:dyDescent="0.4"/>
    <row r="121" customFormat="1" ht="14.5" customHeight="1" x14ac:dyDescent="0.4"/>
    <row r="122" customFormat="1" ht="14.5" customHeight="1" x14ac:dyDescent="0.4"/>
    <row r="123" customFormat="1" ht="14.5" customHeight="1" x14ac:dyDescent="0.4"/>
    <row r="124" customFormat="1" ht="14.5" customHeight="1" x14ac:dyDescent="0.4"/>
    <row r="125" customFormat="1" ht="14.5" customHeight="1" x14ac:dyDescent="0.4"/>
    <row r="126" customFormat="1" ht="14.5" customHeight="1" x14ac:dyDescent="0.4"/>
    <row r="127" customFormat="1" ht="14.5" customHeight="1" x14ac:dyDescent="0.4"/>
    <row r="128" customFormat="1" ht="14.5" customHeight="1" x14ac:dyDescent="0.4"/>
    <row r="129" spans="1:11" ht="14.5" customHeight="1" x14ac:dyDescent="0.4"/>
    <row r="130" spans="1:11" ht="14.5" customHeight="1" x14ac:dyDescent="0.4"/>
    <row r="131" spans="1:11" ht="14.5" customHeight="1" x14ac:dyDescent="0.4"/>
    <row r="132" spans="1:11" ht="14.5" customHeight="1" x14ac:dyDescent="0.4"/>
    <row r="133" spans="1:11" ht="14.5" customHeight="1" x14ac:dyDescent="0.4">
      <c r="A133" s="192" t="s">
        <v>106</v>
      </c>
      <c r="B133" s="563" t="s">
        <v>107</v>
      </c>
      <c r="C133" s="563"/>
      <c r="D133" s="563"/>
      <c r="E133" s="563"/>
      <c r="F133" s="563"/>
      <c r="G133" s="563"/>
      <c r="H133" s="563"/>
      <c r="I133" s="563"/>
      <c r="J133" s="563"/>
      <c r="K133" s="193"/>
    </row>
    <row r="134" spans="1:11" ht="9" customHeight="1" x14ac:dyDescent="0.4">
      <c r="A134" s="192"/>
      <c r="B134" s="188"/>
      <c r="C134" s="188"/>
      <c r="D134" s="188"/>
      <c r="E134" s="188"/>
      <c r="F134" s="188"/>
      <c r="G134" s="188"/>
      <c r="H134" s="188"/>
      <c r="I134" s="188"/>
      <c r="J134" s="188"/>
      <c r="K134" s="193"/>
    </row>
    <row r="135" spans="1:11" ht="14.5" customHeight="1" x14ac:dyDescent="0.4">
      <c r="A135" s="192"/>
      <c r="B135" s="188"/>
      <c r="C135" s="186" t="s">
        <v>108</v>
      </c>
      <c r="F135" s="188"/>
      <c r="G135" s="188"/>
      <c r="J135" s="188"/>
    </row>
    <row r="136" spans="1:11" ht="14.5" customHeight="1" x14ac:dyDescent="0.4">
      <c r="A136" s="192"/>
      <c r="B136" s="188"/>
      <c r="C136" s="552"/>
      <c r="D136" s="553"/>
      <c r="E136" s="209" t="s">
        <v>109</v>
      </c>
      <c r="F136" s="188"/>
      <c r="G136" s="188"/>
      <c r="H136" s="174"/>
      <c r="I136" t="s">
        <v>110</v>
      </c>
      <c r="J136" s="188"/>
    </row>
    <row r="137" spans="1:11" ht="14.5" customHeight="1" x14ac:dyDescent="0.4">
      <c r="A137" s="192"/>
      <c r="B137" s="188"/>
      <c r="C137" s="552"/>
      <c r="D137" s="553"/>
      <c r="E137" s="209" t="s">
        <v>111</v>
      </c>
      <c r="F137" s="188"/>
      <c r="G137" s="188"/>
      <c r="H137" s="174"/>
      <c r="I137" t="s">
        <v>112</v>
      </c>
      <c r="J137" s="188"/>
    </row>
    <row r="138" spans="1:11" ht="14.5" customHeight="1" x14ac:dyDescent="0.4">
      <c r="A138" s="192"/>
      <c r="B138" s="188"/>
      <c r="C138" s="552"/>
      <c r="D138" s="553"/>
      <c r="E138" s="209" t="s">
        <v>113</v>
      </c>
      <c r="F138" s="188"/>
      <c r="G138" s="188"/>
      <c r="H138" s="188"/>
      <c r="J138" s="188"/>
    </row>
    <row r="139" spans="1:11" ht="14.5" customHeight="1" x14ac:dyDescent="0.4">
      <c r="A139" s="192"/>
      <c r="B139" s="188"/>
      <c r="C139" s="552"/>
      <c r="D139" s="553"/>
      <c r="E139" s="209" t="s">
        <v>114</v>
      </c>
      <c r="F139" s="188"/>
      <c r="G139" s="188"/>
      <c r="H139" s="174"/>
      <c r="I139" t="s">
        <v>115</v>
      </c>
      <c r="J139" s="188"/>
    </row>
    <row r="140" spans="1:11" ht="14.5" customHeight="1" x14ac:dyDescent="0.4">
      <c r="A140" s="192"/>
      <c r="B140" s="188"/>
      <c r="C140" s="552"/>
      <c r="D140" s="553"/>
      <c r="E140" s="209" t="s">
        <v>116</v>
      </c>
      <c r="F140" s="188"/>
      <c r="G140" s="188"/>
      <c r="H140" s="174"/>
      <c r="I140" t="s">
        <v>117</v>
      </c>
      <c r="J140" s="188"/>
    </row>
    <row r="141" spans="1:11" ht="14.5" customHeight="1" x14ac:dyDescent="0.4">
      <c r="A141" s="192"/>
      <c r="B141" s="188"/>
      <c r="C141" s="552"/>
      <c r="D141" s="554"/>
      <c r="E141" s="209" t="s">
        <v>118</v>
      </c>
      <c r="F141" s="188"/>
      <c r="G141" s="188"/>
      <c r="H141" s="174"/>
      <c r="I141" t="s">
        <v>119</v>
      </c>
      <c r="J141" s="188"/>
    </row>
    <row r="142" spans="1:11" ht="14.5" customHeight="1" x14ac:dyDescent="0.4">
      <c r="A142" s="192"/>
      <c r="B142" s="188"/>
      <c r="E142" s="188"/>
      <c r="F142" s="188"/>
      <c r="G142" s="188"/>
      <c r="H142" s="174"/>
      <c r="I142" t="s">
        <v>120</v>
      </c>
      <c r="J142" s="188"/>
    </row>
    <row r="143" spans="1:11" ht="14.5" customHeight="1" x14ac:dyDescent="0.4">
      <c r="A143" s="192"/>
      <c r="B143" s="188"/>
      <c r="C143" s="194" t="s">
        <v>121</v>
      </c>
      <c r="H143" s="174"/>
      <c r="I143" t="s">
        <v>122</v>
      </c>
      <c r="J143" s="188"/>
      <c r="K143" s="193"/>
    </row>
    <row r="144" spans="1:11" x14ac:dyDescent="0.4">
      <c r="B144" s="210"/>
      <c r="C144" s="552"/>
      <c r="D144" s="554"/>
      <c r="E144" s="555" t="s">
        <v>123</v>
      </c>
      <c r="F144" s="555"/>
      <c r="G144" s="555"/>
    </row>
    <row r="145" spans="1:12" x14ac:dyDescent="0.4">
      <c r="B145" s="186"/>
      <c r="C145" s="211"/>
      <c r="D145" s="211"/>
      <c r="E145" s="555"/>
      <c r="F145" s="555"/>
      <c r="G145" s="555"/>
    </row>
    <row r="146" spans="1:12" ht="14.5" customHeight="1" x14ac:dyDescent="0.4">
      <c r="A146" s="192"/>
      <c r="B146" s="188"/>
      <c r="C146" s="188"/>
      <c r="D146" s="188"/>
      <c r="E146" s="188"/>
      <c r="F146" s="188"/>
      <c r="G146" s="188"/>
      <c r="H146" s="188"/>
      <c r="I146" s="188"/>
      <c r="J146" s="188"/>
      <c r="K146" s="193"/>
    </row>
    <row r="147" spans="1:12" s="213" customFormat="1" ht="27.65" customHeight="1" x14ac:dyDescent="0.35">
      <c r="A147" s="556" t="s">
        <v>124</v>
      </c>
      <c r="B147" s="556"/>
      <c r="C147" s="556"/>
      <c r="D147" s="556"/>
      <c r="E147" s="556"/>
      <c r="F147" s="556"/>
      <c r="G147" s="556"/>
      <c r="H147" s="556"/>
      <c r="I147" s="556"/>
      <c r="J147" s="556"/>
      <c r="K147" s="556"/>
    </row>
    <row r="148" spans="1:12" s="213" customFormat="1" ht="6" customHeight="1" x14ac:dyDescent="0.35">
      <c r="A148" s="212"/>
      <c r="B148" s="212"/>
      <c r="C148" s="212"/>
      <c r="D148" s="212"/>
      <c r="E148" s="212"/>
      <c r="F148" s="212"/>
      <c r="G148" s="212"/>
      <c r="H148" s="212"/>
      <c r="I148" s="212"/>
      <c r="J148" s="212"/>
      <c r="K148" s="212"/>
      <c r="L148" s="214"/>
    </row>
    <row r="149" spans="1:12" s="213" customFormat="1" ht="12.9" x14ac:dyDescent="0.35">
      <c r="A149" s="551" t="s">
        <v>125</v>
      </c>
      <c r="B149" s="551"/>
      <c r="C149" s="551"/>
      <c r="D149" s="551"/>
      <c r="E149" s="551"/>
      <c r="F149" s="551"/>
      <c r="G149" s="551"/>
      <c r="H149" s="551"/>
      <c r="I149" s="551"/>
      <c r="J149" s="551"/>
      <c r="K149" s="551"/>
      <c r="L149" s="214"/>
    </row>
    <row r="150" spans="1:12" s="213" customFormat="1" ht="6" customHeight="1" x14ac:dyDescent="0.35"/>
    <row r="151" spans="1:12" s="213" customFormat="1" ht="12.9" x14ac:dyDescent="0.35">
      <c r="A151" s="551" t="s">
        <v>126</v>
      </c>
      <c r="B151" s="551"/>
      <c r="C151" s="551"/>
      <c r="D151" s="551"/>
      <c r="E151" s="551"/>
      <c r="F151" s="551"/>
      <c r="G151" s="551"/>
      <c r="H151" s="551"/>
      <c r="I151" s="551"/>
      <c r="J151" s="551"/>
      <c r="K151" s="551"/>
    </row>
  </sheetData>
  <sheetProtection algorithmName="SHA-512" hashValue="9MeZOnDN3G0ophoqBtY2ZbLpghANdQ/3XPfofgoXIB4262unync8bYI9Ciz67Z7ZD5z/ytZyWY/TijCn0pZWrA==" saltValue="pOUzNNXmstKC4V6cqTWGfA==" spinCount="100000" sheet="1" formatCells="0" formatColumns="0" formatRows="0" insertColumns="0" insertRows="0"/>
  <mergeCells count="56">
    <mergeCell ref="B13:J13"/>
    <mergeCell ref="B1:K1"/>
    <mergeCell ref="F2:G2"/>
    <mergeCell ref="F3:K3"/>
    <mergeCell ref="F4:K4"/>
    <mergeCell ref="F5:K5"/>
    <mergeCell ref="F6:K6"/>
    <mergeCell ref="F7:K7"/>
    <mergeCell ref="F8:G8"/>
    <mergeCell ref="B10:J10"/>
    <mergeCell ref="F11:G11"/>
    <mergeCell ref="J11:K11"/>
    <mergeCell ref="B73:K73"/>
    <mergeCell ref="B52:J52"/>
    <mergeCell ref="B58:J58"/>
    <mergeCell ref="B62:E62"/>
    <mergeCell ref="G62:H62"/>
    <mergeCell ref="B63:E63"/>
    <mergeCell ref="G63:H63"/>
    <mergeCell ref="B65:E66"/>
    <mergeCell ref="G65:H65"/>
    <mergeCell ref="B67:E67"/>
    <mergeCell ref="G67:H67"/>
    <mergeCell ref="B69:J69"/>
    <mergeCell ref="B76:K76"/>
    <mergeCell ref="B77:K77"/>
    <mergeCell ref="B79:E79"/>
    <mergeCell ref="G79:K79"/>
    <mergeCell ref="B80:E80"/>
    <mergeCell ref="G80:K80"/>
    <mergeCell ref="B81:E81"/>
    <mergeCell ref="G81:K81"/>
    <mergeCell ref="B82:E82"/>
    <mergeCell ref="G82:K82"/>
    <mergeCell ref="B83:E83"/>
    <mergeCell ref="G83:K83"/>
    <mergeCell ref="C138:D138"/>
    <mergeCell ref="B84:E84"/>
    <mergeCell ref="G84:K84"/>
    <mergeCell ref="B85:E85"/>
    <mergeCell ref="G85:K85"/>
    <mergeCell ref="B86:E86"/>
    <mergeCell ref="G86:K86"/>
    <mergeCell ref="B87:E87"/>
    <mergeCell ref="G87:K87"/>
    <mergeCell ref="B133:J133"/>
    <mergeCell ref="C136:D136"/>
    <mergeCell ref="C137:D137"/>
    <mergeCell ref="A149:K149"/>
    <mergeCell ref="A151:K151"/>
    <mergeCell ref="C139:D139"/>
    <mergeCell ref="C140:D140"/>
    <mergeCell ref="C141:D141"/>
    <mergeCell ref="C144:D144"/>
    <mergeCell ref="E144:G145"/>
    <mergeCell ref="A147:K147"/>
  </mergeCells>
  <dataValidations count="5">
    <dataValidation type="list" allowBlank="1" showInputMessage="1" showErrorMessage="1" prompt="Which TDC limit applies to this project?" sqref="K59" xr:uid="{B249081A-D41D-4500-A22E-10FE85AA82F0}">
      <formula1>TDC_Limit</formula1>
    </dataValidation>
    <dataValidation type="list" allowBlank="1" showInputMessage="1" showErrorMessage="1" promptTitle="Choose cost driver" sqref="B80:E87" xr:uid="{60410CB1-B8E0-4C29-B2A3-F07B8E0A3EF9}">
      <formula1>Cost_Drivers</formula1>
    </dataValidation>
    <dataValidation type="list" allowBlank="1" showInputMessage="1" showErrorMessage="1" prompt="Choose cost driver" sqref="B79:E79" xr:uid="{8E65DB0D-CB89-4093-B5D8-F17B48EDF38E}">
      <formula1>Cost_Drivers</formula1>
    </dataValidation>
    <dataValidation type="list" allowBlank="1" showInputMessage="1" showErrorMessage="1" prompt="Select phase" sqref="F8:G8" xr:uid="{73289F31-FD71-4B2A-8C61-0FA91DC25FD8}">
      <formula1>Development_Phase</formula1>
    </dataValidation>
    <dataValidation type="list" allowBlank="1" showInputMessage="1" showErrorMessage="1" prompt="Choose program type" sqref="K2" xr:uid="{AC3F6ECA-5E7A-4766-A83E-317723260C84}">
      <formula1>Credit_Type</formula1>
    </dataValidation>
  </dataValidations>
  <printOptions horizontalCentered="1"/>
  <pageMargins left="0.7" right="0.7" top="0.75" bottom="0.75" header="0.3" footer="0.3"/>
  <pageSetup scale="92" firstPageNumber="5" fitToHeight="0" orientation="portrait" useFirstPageNumber="1" r:id="rId1"/>
  <headerFooter>
    <oddFooter>&amp;R&amp;9TDC Waiver Request</oddFooter>
  </headerFooter>
  <ignoredErrors>
    <ignoredError sqref="A79:A87 A10:A73 A92:A1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A9CD-8236-478B-A38C-FFE7586825FC}">
  <dimension ref="A1:N46"/>
  <sheetViews>
    <sheetView workbookViewId="0">
      <selection activeCell="K9" sqref="K9"/>
    </sheetView>
  </sheetViews>
  <sheetFormatPr defaultRowHeight="14.6" x14ac:dyDescent="0.4"/>
  <cols>
    <col min="1" max="1" width="11.84375" customWidth="1"/>
    <col min="2" max="2" width="3.84375" customWidth="1"/>
    <col min="3" max="3" width="19.15234375" customWidth="1"/>
    <col min="7" max="7" width="2.15234375" customWidth="1"/>
    <col min="8" max="8" width="19.53515625" customWidth="1"/>
    <col min="12" max="12" width="11.53515625" bestFit="1" customWidth="1"/>
  </cols>
  <sheetData>
    <row r="1" spans="1:12" x14ac:dyDescent="0.4">
      <c r="H1" s="550" t="s">
        <v>338</v>
      </c>
    </row>
    <row r="3" spans="1:12" x14ac:dyDescent="0.4">
      <c r="F3" s="208" t="s">
        <v>46</v>
      </c>
      <c r="H3" s="542"/>
    </row>
    <row r="4" spans="1:12" x14ac:dyDescent="0.4">
      <c r="H4" s="189"/>
    </row>
    <row r="5" spans="1:12" x14ac:dyDescent="0.4">
      <c r="F5" s="208" t="s">
        <v>339</v>
      </c>
      <c r="H5" s="542"/>
    </row>
    <row r="6" spans="1:12" x14ac:dyDescent="0.4">
      <c r="F6" s="208"/>
      <c r="H6" s="189"/>
    </row>
    <row r="7" spans="1:12" ht="15.9" x14ac:dyDescent="0.45">
      <c r="F7" s="208" t="s">
        <v>337</v>
      </c>
      <c r="H7" s="543"/>
      <c r="L7" s="544"/>
    </row>
    <row r="8" spans="1:12" x14ac:dyDescent="0.4">
      <c r="H8" s="189"/>
      <c r="L8" s="178"/>
    </row>
    <row r="9" spans="1:12" x14ac:dyDescent="0.4">
      <c r="F9" s="208" t="s">
        <v>340</v>
      </c>
      <c r="H9" s="545"/>
      <c r="L9" s="546"/>
    </row>
    <row r="10" spans="1:12" x14ac:dyDescent="0.4">
      <c r="A10" t="s">
        <v>341</v>
      </c>
    </row>
    <row r="15" spans="1:12" ht="16.5" customHeight="1" x14ac:dyDescent="0.4"/>
    <row r="21" spans="14:14" x14ac:dyDescent="0.4">
      <c r="N21" s="547"/>
    </row>
    <row r="39" spans="1:5" x14ac:dyDescent="0.4">
      <c r="A39" s="208" t="s">
        <v>342</v>
      </c>
      <c r="C39" s="548" t="s">
        <v>34</v>
      </c>
    </row>
    <row r="40" spans="1:5" x14ac:dyDescent="0.4">
      <c r="A40" s="208"/>
    </row>
    <row r="41" spans="1:5" x14ac:dyDescent="0.4">
      <c r="A41" s="208"/>
    </row>
    <row r="42" spans="1:5" ht="17.5" customHeight="1" x14ac:dyDescent="0.4">
      <c r="A42" s="208"/>
    </row>
    <row r="44" spans="1:5" x14ac:dyDescent="0.4">
      <c r="A44" s="208" t="s">
        <v>343</v>
      </c>
      <c r="C44" s="200"/>
      <c r="D44" s="200"/>
      <c r="E44" s="200"/>
    </row>
    <row r="45" spans="1:5" x14ac:dyDescent="0.4">
      <c r="A45" s="208"/>
    </row>
    <row r="46" spans="1:5" x14ac:dyDescent="0.4">
      <c r="A46" s="208" t="s">
        <v>337</v>
      </c>
      <c r="C46" s="54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B8B6-58A4-4BF8-A65E-A3BBA9B5E258}">
  <dimension ref="B2:M37"/>
  <sheetViews>
    <sheetView showGridLines="0" tabSelected="1" zoomScale="85" zoomScaleNormal="85" workbookViewId="0">
      <selection activeCell="O8" sqref="O8"/>
    </sheetView>
  </sheetViews>
  <sheetFormatPr defaultRowHeight="14.6" x14ac:dyDescent="0.4"/>
  <cols>
    <col min="1" max="1" width="2.53515625" customWidth="1"/>
    <col min="7" max="7" width="10" customWidth="1"/>
    <col min="9" max="9" width="9.69140625" customWidth="1"/>
    <col min="11" max="11" width="10" customWidth="1"/>
  </cols>
  <sheetData>
    <row r="2" spans="2:13" ht="18.45" x14ac:dyDescent="0.5">
      <c r="B2" s="588" t="s">
        <v>127</v>
      </c>
      <c r="C2" s="589"/>
      <c r="D2" s="589"/>
      <c r="E2" s="589"/>
      <c r="F2" s="589"/>
      <c r="G2" s="589"/>
      <c r="H2" s="589"/>
      <c r="I2" s="589"/>
      <c r="J2" s="589"/>
      <c r="K2" s="589"/>
      <c r="L2" s="589"/>
      <c r="M2" s="590"/>
    </row>
    <row r="4" spans="2:13" x14ac:dyDescent="0.4">
      <c r="C4" s="591" t="s">
        <v>128</v>
      </c>
      <c r="D4" s="592"/>
      <c r="E4" s="592"/>
      <c r="F4" s="592"/>
      <c r="G4" s="592"/>
      <c r="H4" s="592"/>
      <c r="I4" s="592"/>
      <c r="J4" s="593"/>
      <c r="K4" s="591" t="s">
        <v>129</v>
      </c>
      <c r="L4" s="592"/>
      <c r="M4" s="215" t="s">
        <v>130</v>
      </c>
    </row>
    <row r="5" spans="2:13" ht="64.3" x14ac:dyDescent="0.4">
      <c r="B5" s="216" t="s">
        <v>131</v>
      </c>
      <c r="C5" s="217" t="s">
        <v>132</v>
      </c>
      <c r="D5" s="218" t="s">
        <v>133</v>
      </c>
      <c r="E5" s="218" t="s">
        <v>134</v>
      </c>
      <c r="F5" s="218" t="s">
        <v>135</v>
      </c>
      <c r="G5" s="218" t="s">
        <v>136</v>
      </c>
      <c r="H5" s="218" t="s">
        <v>137</v>
      </c>
      <c r="I5" s="218" t="s">
        <v>138</v>
      </c>
      <c r="J5" s="219" t="s">
        <v>139</v>
      </c>
      <c r="K5" s="218" t="s">
        <v>140</v>
      </c>
      <c r="L5" s="218" t="s">
        <v>141</v>
      </c>
      <c r="M5" s="218" t="s">
        <v>142</v>
      </c>
    </row>
    <row r="6" spans="2:13" x14ac:dyDescent="0.4">
      <c r="B6" s="220" cm="1">
        <f t="array" ref="B6">ROW(2:2)</f>
        <v>2</v>
      </c>
      <c r="C6" s="3"/>
      <c r="D6" s="4"/>
      <c r="E6" s="4"/>
      <c r="F6" s="4"/>
      <c r="G6" s="4"/>
      <c r="H6" s="4"/>
      <c r="I6" s="5"/>
      <c r="J6" s="6">
        <f>SUM(Square_Footage[[#This Row],[Low-Income Units]:[Structured Residential Parking]])</f>
        <v>0</v>
      </c>
      <c r="K6" s="7"/>
      <c r="L6" s="8"/>
      <c r="M6" s="9">
        <f>SUM(Square_Footage[[#This Row],[Total Residential Gross Square Footage]],Square_Footage[[#This Row],[Gross Square Footage]])</f>
        <v>0</v>
      </c>
    </row>
    <row r="7" spans="2:13" x14ac:dyDescent="0.4">
      <c r="B7" s="220" cm="1">
        <f t="array" ref="B7">ROW(3:3)</f>
        <v>3</v>
      </c>
      <c r="C7" s="7"/>
      <c r="D7" s="10"/>
      <c r="E7" s="10"/>
      <c r="F7" s="10"/>
      <c r="G7" s="10"/>
      <c r="H7" s="10"/>
      <c r="I7" s="10"/>
      <c r="J7" s="11">
        <f>SUM(Square_Footage[[#This Row],[Low-Income Units]:[Structured Residential Parking]])</f>
        <v>0</v>
      </c>
      <c r="K7" s="7"/>
      <c r="L7" s="12"/>
      <c r="M7" s="9">
        <f>SUM(Square_Footage[[#This Row],[Total Residential Gross Square Footage]],Square_Footage[[#This Row],[Gross Square Footage]])</f>
        <v>0</v>
      </c>
    </row>
    <row r="8" spans="2:13" x14ac:dyDescent="0.4">
      <c r="B8" s="220" cm="1">
        <f t="array" ref="B8">ROW(4:4)</f>
        <v>4</v>
      </c>
      <c r="C8" s="7"/>
      <c r="D8" s="10"/>
      <c r="E8" s="10"/>
      <c r="F8" s="10"/>
      <c r="G8" s="10"/>
      <c r="H8" s="10"/>
      <c r="I8" s="10"/>
      <c r="J8" s="11">
        <f>SUM(Square_Footage[[#This Row],[Low-Income Units]:[Structured Residential Parking]])</f>
        <v>0</v>
      </c>
      <c r="K8" s="7"/>
      <c r="L8" s="12"/>
      <c r="M8" s="9">
        <f>SUM(Square_Footage[[#This Row],[Total Residential Gross Square Footage]],Square_Footage[[#This Row],[Gross Square Footage]])</f>
        <v>0</v>
      </c>
    </row>
    <row r="9" spans="2:13" x14ac:dyDescent="0.4">
      <c r="B9" s="220" cm="1">
        <f t="array" ref="B9">ROW(5:5)</f>
        <v>5</v>
      </c>
      <c r="C9" s="7"/>
      <c r="D9" s="10"/>
      <c r="E9" s="10"/>
      <c r="F9" s="10"/>
      <c r="G9" s="10"/>
      <c r="H9" s="10"/>
      <c r="I9" s="10"/>
      <c r="J9" s="11">
        <f>SUM(Square_Footage[[#This Row],[Low-Income Units]:[Structured Residential Parking]])</f>
        <v>0</v>
      </c>
      <c r="K9" s="7"/>
      <c r="L9" s="12"/>
      <c r="M9" s="9">
        <f>SUM(Square_Footage[[#This Row],[Total Residential Gross Square Footage]],Square_Footage[[#This Row],[Gross Square Footage]])</f>
        <v>0</v>
      </c>
    </row>
    <row r="10" spans="2:13" x14ac:dyDescent="0.4">
      <c r="B10" s="220" cm="1">
        <f t="array" ref="B10">ROW(6:6)</f>
        <v>6</v>
      </c>
      <c r="C10" s="7"/>
      <c r="D10" s="10"/>
      <c r="E10" s="10"/>
      <c r="F10" s="10"/>
      <c r="G10" s="10"/>
      <c r="H10" s="10"/>
      <c r="I10" s="10"/>
      <c r="J10" s="11">
        <f>SUM(Square_Footage[[#This Row],[Low-Income Units]:[Structured Residential Parking]])</f>
        <v>0</v>
      </c>
      <c r="K10" s="7"/>
      <c r="L10" s="12"/>
      <c r="M10" s="9">
        <f>SUM(Square_Footage[[#This Row],[Total Residential Gross Square Footage]],Square_Footage[[#This Row],[Gross Square Footage]])</f>
        <v>0</v>
      </c>
    </row>
    <row r="11" spans="2:13" x14ac:dyDescent="0.4">
      <c r="B11" s="220" cm="1">
        <f t="array" ref="B11">ROW(7:7)</f>
        <v>7</v>
      </c>
      <c r="C11" s="7"/>
      <c r="D11" s="10"/>
      <c r="E11" s="10"/>
      <c r="F11" s="10"/>
      <c r="G11" s="10"/>
      <c r="H11" s="10"/>
      <c r="I11" s="10"/>
      <c r="J11" s="11">
        <f>SUM(Square_Footage[[#This Row],[Low-Income Units]:[Structured Residential Parking]])</f>
        <v>0</v>
      </c>
      <c r="K11" s="7"/>
      <c r="L11" s="12"/>
      <c r="M11" s="9">
        <f>SUM(Square_Footage[[#This Row],[Total Residential Gross Square Footage]],Square_Footage[[#This Row],[Gross Square Footage]])</f>
        <v>0</v>
      </c>
    </row>
    <row r="12" spans="2:13" x14ac:dyDescent="0.4">
      <c r="B12" s="220" cm="1">
        <f t="array" ref="B12">ROW(8:8)</f>
        <v>8</v>
      </c>
      <c r="C12" s="7"/>
      <c r="D12" s="10"/>
      <c r="E12" s="10"/>
      <c r="F12" s="10"/>
      <c r="G12" s="10"/>
      <c r="H12" s="10"/>
      <c r="I12" s="10"/>
      <c r="J12" s="11">
        <f>SUM(Square_Footage[[#This Row],[Low-Income Units]:[Structured Residential Parking]])</f>
        <v>0</v>
      </c>
      <c r="K12" s="7"/>
      <c r="L12" s="12"/>
      <c r="M12" s="9">
        <f>SUM(Square_Footage[[#This Row],[Total Residential Gross Square Footage]],Square_Footage[[#This Row],[Gross Square Footage]])</f>
        <v>0</v>
      </c>
    </row>
    <row r="13" spans="2:13" x14ac:dyDescent="0.4">
      <c r="B13" s="220" cm="1">
        <f t="array" ref="B13">ROW(9:9)</f>
        <v>9</v>
      </c>
      <c r="C13" s="7"/>
      <c r="D13" s="10"/>
      <c r="E13" s="10"/>
      <c r="F13" s="10"/>
      <c r="G13" s="10"/>
      <c r="H13" s="10"/>
      <c r="I13" s="10"/>
      <c r="J13" s="11">
        <f>SUM(Square_Footage[[#This Row],[Low-Income Units]:[Structured Residential Parking]])</f>
        <v>0</v>
      </c>
      <c r="K13" s="7"/>
      <c r="L13" s="12"/>
      <c r="M13" s="9">
        <f>SUM(Square_Footage[[#This Row],[Total Residential Gross Square Footage]],Square_Footage[[#This Row],[Gross Square Footage]])</f>
        <v>0</v>
      </c>
    </row>
    <row r="14" spans="2:13" x14ac:dyDescent="0.4">
      <c r="B14" s="220" cm="1">
        <f t="array" ref="B14">ROW(10:10)</f>
        <v>10</v>
      </c>
      <c r="C14" s="7"/>
      <c r="D14" s="10"/>
      <c r="E14" s="10"/>
      <c r="F14" s="10"/>
      <c r="G14" s="10"/>
      <c r="H14" s="10"/>
      <c r="I14" s="10"/>
      <c r="J14" s="11">
        <f>SUM(Square_Footage[[#This Row],[Low-Income Units]:[Structured Residential Parking]])</f>
        <v>0</v>
      </c>
      <c r="K14" s="7"/>
      <c r="L14" s="12"/>
      <c r="M14" s="9">
        <f>SUM(Square_Footage[[#This Row],[Total Residential Gross Square Footage]],Square_Footage[[#This Row],[Gross Square Footage]])</f>
        <v>0</v>
      </c>
    </row>
    <row r="15" spans="2:13" x14ac:dyDescent="0.4">
      <c r="B15" s="220" cm="1">
        <f t="array" ref="B15">ROW(11:11)</f>
        <v>11</v>
      </c>
      <c r="C15" s="7"/>
      <c r="D15" s="10"/>
      <c r="E15" s="10"/>
      <c r="F15" s="10"/>
      <c r="G15" s="10"/>
      <c r="H15" s="10"/>
      <c r="I15" s="10"/>
      <c r="J15" s="11">
        <f>SUM(Square_Footage[[#This Row],[Low-Income Units]:[Structured Residential Parking]])</f>
        <v>0</v>
      </c>
      <c r="K15" s="7"/>
      <c r="L15" s="12"/>
      <c r="M15" s="9">
        <f>SUM(Square_Footage[[#This Row],[Total Residential Gross Square Footage]],Square_Footage[[#This Row],[Gross Square Footage]])</f>
        <v>0</v>
      </c>
    </row>
    <row r="16" spans="2:13" x14ac:dyDescent="0.4">
      <c r="B16" s="220" cm="1">
        <f t="array" ref="B16">ROW(12:12)</f>
        <v>12</v>
      </c>
      <c r="C16" s="7"/>
      <c r="D16" s="10"/>
      <c r="E16" s="10"/>
      <c r="F16" s="10"/>
      <c r="G16" s="10"/>
      <c r="H16" s="10"/>
      <c r="I16" s="10"/>
      <c r="J16" s="11">
        <f>SUM(Square_Footage[[#This Row],[Low-Income Units]:[Structured Residential Parking]])</f>
        <v>0</v>
      </c>
      <c r="K16" s="7"/>
      <c r="L16" s="12"/>
      <c r="M16" s="9">
        <f>SUM(Square_Footage[[#This Row],[Total Residential Gross Square Footage]],Square_Footage[[#This Row],[Gross Square Footage]])</f>
        <v>0</v>
      </c>
    </row>
    <row r="17" spans="2:13" x14ac:dyDescent="0.4">
      <c r="B17" s="220" cm="1">
        <f t="array" ref="B17">ROW(13:13)</f>
        <v>13</v>
      </c>
      <c r="C17" s="7"/>
      <c r="D17" s="10"/>
      <c r="E17" s="10"/>
      <c r="F17" s="10"/>
      <c r="G17" s="10"/>
      <c r="H17" s="10"/>
      <c r="I17" s="10"/>
      <c r="J17" s="11">
        <f>SUM(Square_Footage[[#This Row],[Low-Income Units]:[Structured Residential Parking]])</f>
        <v>0</v>
      </c>
      <c r="K17" s="7"/>
      <c r="L17" s="12"/>
      <c r="M17" s="9">
        <f>SUM(Square_Footage[[#This Row],[Total Residential Gross Square Footage]],Square_Footage[[#This Row],[Gross Square Footage]])</f>
        <v>0</v>
      </c>
    </row>
    <row r="18" spans="2:13" x14ac:dyDescent="0.4">
      <c r="B18" s="220" cm="1">
        <f t="array" ref="B18">ROW(14:14)</f>
        <v>14</v>
      </c>
      <c r="C18" s="7"/>
      <c r="D18" s="10"/>
      <c r="E18" s="10"/>
      <c r="F18" s="10"/>
      <c r="G18" s="10"/>
      <c r="H18" s="10"/>
      <c r="I18" s="10"/>
      <c r="J18" s="11">
        <f>SUM(Square_Footage[[#This Row],[Low-Income Units]:[Structured Residential Parking]])</f>
        <v>0</v>
      </c>
      <c r="K18" s="7"/>
      <c r="L18" s="12"/>
      <c r="M18" s="9">
        <f>SUM(Square_Footage[[#This Row],[Total Residential Gross Square Footage]],Square_Footage[[#This Row],[Gross Square Footage]])</f>
        <v>0</v>
      </c>
    </row>
    <row r="19" spans="2:13" x14ac:dyDescent="0.4">
      <c r="B19" s="220" cm="1">
        <f t="array" ref="B19">ROW(15:15)</f>
        <v>15</v>
      </c>
      <c r="C19" s="7"/>
      <c r="D19" s="10"/>
      <c r="E19" s="10"/>
      <c r="F19" s="10"/>
      <c r="G19" s="10"/>
      <c r="H19" s="10"/>
      <c r="I19" s="10"/>
      <c r="J19" s="11">
        <f>SUM(Square_Footage[[#This Row],[Low-Income Units]:[Structured Residential Parking]])</f>
        <v>0</v>
      </c>
      <c r="K19" s="7"/>
      <c r="L19" s="12"/>
      <c r="M19" s="9">
        <f>SUM(Square_Footage[[#This Row],[Total Residential Gross Square Footage]],Square_Footage[[#This Row],[Gross Square Footage]])</f>
        <v>0</v>
      </c>
    </row>
    <row r="20" spans="2:13" x14ac:dyDescent="0.4">
      <c r="B20" s="220" cm="1">
        <f t="array" ref="B20">ROW(16:16)</f>
        <v>16</v>
      </c>
      <c r="C20" s="7"/>
      <c r="D20" s="10"/>
      <c r="E20" s="10"/>
      <c r="F20" s="10"/>
      <c r="G20" s="10"/>
      <c r="H20" s="10"/>
      <c r="I20" s="10"/>
      <c r="J20" s="11">
        <f>SUM(Square_Footage[[#This Row],[Low-Income Units]:[Structured Residential Parking]])</f>
        <v>0</v>
      </c>
      <c r="K20" s="7"/>
      <c r="L20" s="12"/>
      <c r="M20" s="9">
        <f>SUM(Square_Footage[[#This Row],[Total Residential Gross Square Footage]],Square_Footage[[#This Row],[Gross Square Footage]])</f>
        <v>0</v>
      </c>
    </row>
    <row r="21" spans="2:13" x14ac:dyDescent="0.4">
      <c r="B21" s="220" cm="1">
        <f t="array" ref="B21">ROW(17:17)</f>
        <v>17</v>
      </c>
      <c r="C21" s="7"/>
      <c r="D21" s="10"/>
      <c r="E21" s="10"/>
      <c r="F21" s="10"/>
      <c r="G21" s="10"/>
      <c r="H21" s="10"/>
      <c r="I21" s="10"/>
      <c r="J21" s="11">
        <f>SUM(Square_Footage[[#This Row],[Low-Income Units]:[Structured Residential Parking]])</f>
        <v>0</v>
      </c>
      <c r="K21" s="7"/>
      <c r="L21" s="12"/>
      <c r="M21" s="9">
        <f>SUM(Square_Footage[[#This Row],[Total Residential Gross Square Footage]],Square_Footage[[#This Row],[Gross Square Footage]])</f>
        <v>0</v>
      </c>
    </row>
    <row r="22" spans="2:13" x14ac:dyDescent="0.4">
      <c r="B22" s="220" cm="1">
        <f t="array" ref="B22">ROW(18:18)</f>
        <v>18</v>
      </c>
      <c r="C22" s="7"/>
      <c r="D22" s="10"/>
      <c r="E22" s="10"/>
      <c r="F22" s="10"/>
      <c r="G22" s="10"/>
      <c r="H22" s="10"/>
      <c r="I22" s="10"/>
      <c r="J22" s="11">
        <f>SUM(Square_Footage[[#This Row],[Low-Income Units]:[Structured Residential Parking]])</f>
        <v>0</v>
      </c>
      <c r="K22" s="7"/>
      <c r="L22" s="12"/>
      <c r="M22" s="9">
        <f>SUM(Square_Footage[[#This Row],[Total Residential Gross Square Footage]],Square_Footage[[#This Row],[Gross Square Footage]])</f>
        <v>0</v>
      </c>
    </row>
    <row r="23" spans="2:13" x14ac:dyDescent="0.4">
      <c r="B23" s="220" cm="1">
        <f t="array" ref="B23">ROW(19:19)</f>
        <v>19</v>
      </c>
      <c r="C23" s="7"/>
      <c r="D23" s="10"/>
      <c r="E23" s="10"/>
      <c r="F23" s="10"/>
      <c r="G23" s="10"/>
      <c r="H23" s="10"/>
      <c r="I23" s="10"/>
      <c r="J23" s="11">
        <f>SUM(Square_Footage[[#This Row],[Low-Income Units]:[Structured Residential Parking]])</f>
        <v>0</v>
      </c>
      <c r="K23" s="7"/>
      <c r="L23" s="12"/>
      <c r="M23" s="9">
        <f>SUM(Square_Footage[[#This Row],[Total Residential Gross Square Footage]],Square_Footage[[#This Row],[Gross Square Footage]])</f>
        <v>0</v>
      </c>
    </row>
    <row r="24" spans="2:13" x14ac:dyDescent="0.4">
      <c r="B24" s="220" cm="1">
        <f t="array" ref="B24">ROW(20:20)</f>
        <v>20</v>
      </c>
      <c r="C24" s="7"/>
      <c r="D24" s="10"/>
      <c r="E24" s="10"/>
      <c r="F24" s="10"/>
      <c r="G24" s="10"/>
      <c r="H24" s="10"/>
      <c r="I24" s="10"/>
      <c r="J24" s="11">
        <f>SUM(Square_Footage[[#This Row],[Low-Income Units]:[Structured Residential Parking]])</f>
        <v>0</v>
      </c>
      <c r="K24" s="7"/>
      <c r="L24" s="12"/>
      <c r="M24" s="9">
        <f>SUM(Square_Footage[[#This Row],[Total Residential Gross Square Footage]],Square_Footage[[#This Row],[Gross Square Footage]])</f>
        <v>0</v>
      </c>
    </row>
    <row r="25" spans="2:13" x14ac:dyDescent="0.4">
      <c r="B25" s="220" cm="1">
        <f t="array" ref="B25">ROW(21:21)</f>
        <v>21</v>
      </c>
      <c r="C25" s="7"/>
      <c r="D25" s="10"/>
      <c r="E25" s="10"/>
      <c r="F25" s="10"/>
      <c r="G25" s="10"/>
      <c r="H25" s="10"/>
      <c r="I25" s="10"/>
      <c r="J25" s="11">
        <f>SUM(Square_Footage[[#This Row],[Low-Income Units]:[Structured Residential Parking]])</f>
        <v>0</v>
      </c>
      <c r="K25" s="7"/>
      <c r="L25" s="12"/>
      <c r="M25" s="9">
        <f>SUM(Square_Footage[[#This Row],[Total Residential Gross Square Footage]],Square_Footage[[#This Row],[Gross Square Footage]])</f>
        <v>0</v>
      </c>
    </row>
    <row r="26" spans="2:13" x14ac:dyDescent="0.4">
      <c r="B26" s="220" cm="1">
        <f t="array" ref="B26">ROW(22:22)</f>
        <v>22</v>
      </c>
      <c r="C26" s="7"/>
      <c r="D26" s="10"/>
      <c r="E26" s="10"/>
      <c r="F26" s="10"/>
      <c r="G26" s="10"/>
      <c r="H26" s="10"/>
      <c r="I26" s="10"/>
      <c r="J26" s="11">
        <f>SUM(Square_Footage[[#This Row],[Low-Income Units]:[Structured Residential Parking]])</f>
        <v>0</v>
      </c>
      <c r="K26" s="7"/>
      <c r="L26" s="12"/>
      <c r="M26" s="9">
        <f>SUM(Square_Footage[[#This Row],[Total Residential Gross Square Footage]],Square_Footage[[#This Row],[Gross Square Footage]])</f>
        <v>0</v>
      </c>
    </row>
    <row r="27" spans="2:13" x14ac:dyDescent="0.4">
      <c r="B27" s="220" cm="1">
        <f t="array" ref="B27">ROW(23:23)</f>
        <v>23</v>
      </c>
      <c r="C27" s="7"/>
      <c r="D27" s="10"/>
      <c r="E27" s="10"/>
      <c r="F27" s="10"/>
      <c r="G27" s="10"/>
      <c r="H27" s="10"/>
      <c r="I27" s="10"/>
      <c r="J27" s="11">
        <f>SUM(Square_Footage[[#This Row],[Low-Income Units]:[Structured Residential Parking]])</f>
        <v>0</v>
      </c>
      <c r="K27" s="7"/>
      <c r="L27" s="12"/>
      <c r="M27" s="9">
        <f>SUM(Square_Footage[[#This Row],[Total Residential Gross Square Footage]],Square_Footage[[#This Row],[Gross Square Footage]])</f>
        <v>0</v>
      </c>
    </row>
    <row r="28" spans="2:13" x14ac:dyDescent="0.4">
      <c r="B28" s="220" cm="1">
        <f t="array" ref="B28">ROW(24:24)</f>
        <v>24</v>
      </c>
      <c r="C28" s="7"/>
      <c r="D28" s="10"/>
      <c r="E28" s="10"/>
      <c r="F28" s="10"/>
      <c r="G28" s="10"/>
      <c r="H28" s="10"/>
      <c r="I28" s="10"/>
      <c r="J28" s="11">
        <f>SUM(Square_Footage[[#This Row],[Low-Income Units]:[Structured Residential Parking]])</f>
        <v>0</v>
      </c>
      <c r="K28" s="7"/>
      <c r="L28" s="12"/>
      <c r="M28" s="9">
        <f>SUM(Square_Footage[[#This Row],[Total Residential Gross Square Footage]],Square_Footage[[#This Row],[Gross Square Footage]])</f>
        <v>0</v>
      </c>
    </row>
    <row r="29" spans="2:13" x14ac:dyDescent="0.4">
      <c r="B29" s="220" cm="1">
        <f t="array" ref="B29">ROW(25:25)</f>
        <v>25</v>
      </c>
      <c r="C29" s="7"/>
      <c r="D29" s="10"/>
      <c r="E29" s="10"/>
      <c r="F29" s="10"/>
      <c r="G29" s="10"/>
      <c r="H29" s="10"/>
      <c r="I29" s="10"/>
      <c r="J29" s="11">
        <f>SUM(Square_Footage[[#This Row],[Low-Income Units]:[Structured Residential Parking]])</f>
        <v>0</v>
      </c>
      <c r="K29" s="7"/>
      <c r="L29" s="12"/>
      <c r="M29" s="9">
        <f>SUM(Square_Footage[[#This Row],[Total Residential Gross Square Footage]],Square_Footage[[#This Row],[Gross Square Footage]])</f>
        <v>0</v>
      </c>
    </row>
    <row r="30" spans="2:13" x14ac:dyDescent="0.4">
      <c r="B30" s="220" cm="1">
        <f t="array" ref="B30">ROW(26:26)</f>
        <v>26</v>
      </c>
      <c r="C30" s="7"/>
      <c r="D30" s="10"/>
      <c r="E30" s="10"/>
      <c r="F30" s="10"/>
      <c r="G30" s="10"/>
      <c r="H30" s="10"/>
      <c r="I30" s="10"/>
      <c r="J30" s="11">
        <f>SUM(Square_Footage[[#This Row],[Low-Income Units]:[Structured Residential Parking]])</f>
        <v>0</v>
      </c>
      <c r="K30" s="7"/>
      <c r="L30" s="12"/>
      <c r="M30" s="9">
        <f>SUM(Square_Footage[[#This Row],[Total Residential Gross Square Footage]],Square_Footage[[#This Row],[Gross Square Footage]])</f>
        <v>0</v>
      </c>
    </row>
    <row r="31" spans="2:13" x14ac:dyDescent="0.4">
      <c r="B31" s="220" cm="1">
        <f t="array" ref="B31">ROW(27:27)</f>
        <v>27</v>
      </c>
      <c r="C31" s="7"/>
      <c r="D31" s="10"/>
      <c r="E31" s="10"/>
      <c r="F31" s="10"/>
      <c r="G31" s="10"/>
      <c r="H31" s="10"/>
      <c r="I31" s="10"/>
      <c r="J31" s="11">
        <f>SUM(Square_Footage[[#This Row],[Low-Income Units]:[Structured Residential Parking]])</f>
        <v>0</v>
      </c>
      <c r="K31" s="7"/>
      <c r="L31" s="12"/>
      <c r="M31" s="9">
        <f>SUM(Square_Footage[[#This Row],[Total Residential Gross Square Footage]],Square_Footage[[#This Row],[Gross Square Footage]])</f>
        <v>0</v>
      </c>
    </row>
    <row r="32" spans="2:13" x14ac:dyDescent="0.4">
      <c r="B32" s="220" cm="1">
        <f t="array" ref="B32">ROW(28:28)</f>
        <v>28</v>
      </c>
      <c r="C32" s="7"/>
      <c r="D32" s="10"/>
      <c r="E32" s="10"/>
      <c r="F32" s="10"/>
      <c r="G32" s="10"/>
      <c r="H32" s="10"/>
      <c r="I32" s="10"/>
      <c r="J32" s="11">
        <f>SUM(Square_Footage[[#This Row],[Low-Income Units]:[Structured Residential Parking]])</f>
        <v>0</v>
      </c>
      <c r="K32" s="7"/>
      <c r="L32" s="12"/>
      <c r="M32" s="9">
        <f>SUM(Square_Footage[[#This Row],[Total Residential Gross Square Footage]],Square_Footage[[#This Row],[Gross Square Footage]])</f>
        <v>0</v>
      </c>
    </row>
    <row r="33" spans="2:13" x14ac:dyDescent="0.4">
      <c r="B33" s="220" cm="1">
        <f t="array" ref="B33">ROW(29:29)</f>
        <v>29</v>
      </c>
      <c r="C33" s="7"/>
      <c r="D33" s="10"/>
      <c r="E33" s="10"/>
      <c r="F33" s="10"/>
      <c r="G33" s="10"/>
      <c r="H33" s="10"/>
      <c r="I33" s="10"/>
      <c r="J33" s="11">
        <f>SUM(Square_Footage[[#This Row],[Low-Income Units]:[Structured Residential Parking]])</f>
        <v>0</v>
      </c>
      <c r="K33" s="7"/>
      <c r="L33" s="12"/>
      <c r="M33" s="9">
        <f>SUM(Square_Footage[[#This Row],[Total Residential Gross Square Footage]],Square_Footage[[#This Row],[Gross Square Footage]])</f>
        <v>0</v>
      </c>
    </row>
    <row r="34" spans="2:13" x14ac:dyDescent="0.4">
      <c r="B34" s="220" cm="1">
        <f t="array" ref="B34">ROW(30:30)</f>
        <v>30</v>
      </c>
      <c r="C34" s="7"/>
      <c r="D34" s="10"/>
      <c r="E34" s="10"/>
      <c r="F34" s="10"/>
      <c r="G34" s="10"/>
      <c r="H34" s="10"/>
      <c r="I34" s="10"/>
      <c r="J34" s="11">
        <f>SUM(Square_Footage[[#This Row],[Low-Income Units]:[Structured Residential Parking]])</f>
        <v>0</v>
      </c>
      <c r="K34" s="7"/>
      <c r="L34" s="12"/>
      <c r="M34" s="9">
        <f>SUM(Square_Footage[[#This Row],[Total Residential Gross Square Footage]],Square_Footage[[#This Row],[Gross Square Footage]])</f>
        <v>0</v>
      </c>
    </row>
    <row r="35" spans="2:13" x14ac:dyDescent="0.4">
      <c r="B35" s="220" cm="1">
        <f t="array" ref="B35">ROW(31:31)</f>
        <v>31</v>
      </c>
      <c r="C35" s="7"/>
      <c r="D35" s="10"/>
      <c r="E35" s="10"/>
      <c r="F35" s="10"/>
      <c r="G35" s="10"/>
      <c r="H35" s="10"/>
      <c r="I35" s="10"/>
      <c r="J35" s="11">
        <f>SUM(Square_Footage[[#This Row],[Low-Income Units]:[Structured Residential Parking]])</f>
        <v>0</v>
      </c>
      <c r="K35" s="3"/>
      <c r="L35" s="5"/>
      <c r="M35" s="9">
        <f>SUM(Square_Footage[[#This Row],[Total Residential Gross Square Footage]],Square_Footage[[#This Row],[Gross Square Footage]])</f>
        <v>0</v>
      </c>
    </row>
    <row r="36" spans="2:13" x14ac:dyDescent="0.4">
      <c r="B36" s="220" cm="1">
        <f t="array" ref="B36">ROW(32:32)</f>
        <v>32</v>
      </c>
      <c r="C36" s="7"/>
      <c r="D36" s="10"/>
      <c r="E36" s="10"/>
      <c r="F36" s="10"/>
      <c r="G36" s="10"/>
      <c r="H36" s="10"/>
      <c r="I36" s="10"/>
      <c r="J36" s="11">
        <f>SUM(Square_Footage[[#This Row],[Low-Income Units]:[Structured Residential Parking]])</f>
        <v>0</v>
      </c>
      <c r="K36" s="7"/>
      <c r="L36" s="13"/>
      <c r="M36" s="9">
        <f>SUM(Square_Footage[[#This Row],[Total Residential Gross Square Footage]],Square_Footage[[#This Row],[Gross Square Footage]])</f>
        <v>0</v>
      </c>
    </row>
    <row r="37" spans="2:13" x14ac:dyDescent="0.4">
      <c r="B37" s="221" t="s">
        <v>102</v>
      </c>
      <c r="C37" s="222">
        <f>SUBTOTAL(109,Square_Footage['# of Floors])</f>
        <v>0</v>
      </c>
      <c r="D37" s="223">
        <f>SUBTOTAL(109,Square_Footage[Low-Income Units])</f>
        <v>0</v>
      </c>
      <c r="E37" s="223">
        <f>SUBTOTAL(109,Square_Footage[Common Area/ Manager Units])</f>
        <v>0</v>
      </c>
      <c r="F37" s="223">
        <f>SUBTOTAL(109,Square_Footage[Market Rate Units])</f>
        <v>0</v>
      </c>
      <c r="G37" s="223">
        <f>SUBTOTAL(109,Square_Footage[Common Area for Residential Services])</f>
        <v>0</v>
      </c>
      <c r="H37" s="223">
        <f>SUBTOTAL(109,Square_Footage[Other Common Area])</f>
        <v>0</v>
      </c>
      <c r="I37" s="223">
        <f>SUBTOTAL(109,Square_Footage[Structured Residential Parking])</f>
        <v>0</v>
      </c>
      <c r="J37" s="224">
        <f>SUBTOTAL(109,Square_Footage[Total Residential Gross Square Footage])</f>
        <v>0</v>
      </c>
      <c r="K37" s="222">
        <f>SUBTOTAL(109,Square_Footage['# of Floors (Non-Residential)])</f>
        <v>0</v>
      </c>
      <c r="L37" s="225">
        <f>SUBTOTAL(109,Square_Footage[Gross Square Footage])</f>
        <v>0</v>
      </c>
      <c r="M37" s="226">
        <f>SUBTOTAL(109,Square_Footage[Total Gross Square Footage])</f>
        <v>0</v>
      </c>
    </row>
  </sheetData>
  <sheetProtection algorithmName="SHA-512" hashValue="UkMCYzw4FH2yf+DFQADZTPf6FP0+YGO49fLjXxYb0QviODAcP5pvO7ST0xJh555WPDhgNJ+tgJSqMjFM7KkFzg==" saltValue="nGT9CVY3LLQcUlAX3FJgPw==" spinCount="100000" sheet="1" formatCells="0" formatColumns="0" formatRows="0" insertColumns="0" insertRows="0" sort="0"/>
  <mergeCells count="3">
    <mergeCell ref="B2:M2"/>
    <mergeCell ref="C4:J4"/>
    <mergeCell ref="K4:L4"/>
  </mergeCells>
  <pageMargins left="0.7" right="0.7" top="0.75" bottom="0.75" header="0.3" footer="0.3"/>
  <ignoredErrors>
    <ignoredError sqref="B6:B36" calculatedColumn="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0578-4454-4DE8-8417-85DB2321C329}">
  <dimension ref="A9:Z141"/>
  <sheetViews>
    <sheetView showGridLines="0" zoomScale="70" zoomScaleNormal="70" workbookViewId="0">
      <selection activeCell="J19" sqref="J19"/>
    </sheetView>
  </sheetViews>
  <sheetFormatPr defaultRowHeight="14.6" x14ac:dyDescent="0.4"/>
  <cols>
    <col min="1" max="2" width="1.84375" customWidth="1"/>
    <col min="3" max="3" width="2.84375" customWidth="1"/>
    <col min="4" max="4" width="5.84375" customWidth="1"/>
    <col min="5" max="6" width="12.84375" customWidth="1"/>
    <col min="7" max="7" width="10.84375" customWidth="1"/>
    <col min="8" max="8" width="1.3828125" customWidth="1"/>
    <col min="9" max="9" width="7.84375" customWidth="1"/>
    <col min="10" max="11" width="11.3828125" customWidth="1"/>
    <col min="18" max="18" width="0.84375" customWidth="1"/>
    <col min="19" max="19" width="10.84375" customWidth="1"/>
    <col min="22" max="22" width="1.84375" customWidth="1"/>
  </cols>
  <sheetData>
    <row r="9" spans="2:26" ht="15" thickBot="1" x14ac:dyDescent="0.45"/>
    <row r="10" spans="2:26" ht="15.45" x14ac:dyDescent="0.4">
      <c r="B10" s="227"/>
      <c r="C10" s="228"/>
      <c r="D10" s="228"/>
      <c r="E10" s="228"/>
      <c r="F10" s="228"/>
      <c r="G10" s="228"/>
      <c r="H10" s="228"/>
      <c r="I10" s="229"/>
      <c r="J10" s="229"/>
      <c r="K10" s="229"/>
      <c r="L10" s="229"/>
      <c r="M10" s="228"/>
      <c r="N10" s="228"/>
      <c r="O10" s="230"/>
      <c r="P10" s="230"/>
      <c r="Q10" s="230"/>
      <c r="R10" s="230"/>
      <c r="S10" s="230"/>
      <c r="T10" s="230"/>
      <c r="U10" s="230"/>
      <c r="V10" s="231"/>
    </row>
    <row r="11" spans="2:26" ht="18.45" x14ac:dyDescent="0.5">
      <c r="B11" s="232"/>
      <c r="C11" s="597" t="s">
        <v>143</v>
      </c>
      <c r="D11" s="597"/>
      <c r="E11" s="597"/>
      <c r="F11" s="597"/>
      <c r="G11" s="597"/>
      <c r="H11" s="597"/>
      <c r="I11" s="597"/>
      <c r="J11" s="597"/>
      <c r="K11" s="597"/>
      <c r="L11" s="597"/>
      <c r="M11" s="597"/>
      <c r="N11" s="597"/>
      <c r="O11" s="597"/>
      <c r="P11" s="597"/>
      <c r="Q11" s="597"/>
      <c r="R11" s="597"/>
      <c r="S11" s="597"/>
      <c r="T11" s="597"/>
      <c r="U11" s="597"/>
      <c r="V11" s="233"/>
    </row>
    <row r="12" spans="2:26" ht="15.45" x14ac:dyDescent="0.4">
      <c r="B12" s="232"/>
      <c r="C12" s="234"/>
      <c r="D12" s="234"/>
      <c r="E12" s="234"/>
      <c r="F12" s="234"/>
      <c r="G12" s="234"/>
      <c r="H12" s="234"/>
      <c r="I12" s="235"/>
      <c r="K12" s="235"/>
      <c r="L12" s="235"/>
      <c r="M12" s="234"/>
      <c r="N12" s="234"/>
      <c r="O12" s="236"/>
      <c r="P12" s="236"/>
      <c r="Q12" s="236"/>
      <c r="R12" s="236"/>
      <c r="S12" s="236"/>
      <c r="T12" s="236"/>
      <c r="U12" s="236"/>
      <c r="V12" s="233"/>
    </row>
    <row r="13" spans="2:26" x14ac:dyDescent="0.4">
      <c r="B13" s="232"/>
      <c r="D13" s="237" t="s">
        <v>144</v>
      </c>
      <c r="E13" s="235"/>
      <c r="F13" s="14" t="s">
        <v>145</v>
      </c>
      <c r="G13" s="14"/>
      <c r="H13" s="14"/>
      <c r="I13" s="14"/>
      <c r="J13" s="14"/>
      <c r="K13" s="14"/>
      <c r="L13" s="234"/>
      <c r="M13" s="234"/>
      <c r="N13" s="234"/>
      <c r="O13" s="234"/>
      <c r="P13" s="234"/>
      <c r="Q13" s="234"/>
      <c r="R13" s="234"/>
      <c r="S13" s="234"/>
      <c r="T13" s="234"/>
      <c r="U13" s="234"/>
      <c r="V13" s="238"/>
    </row>
    <row r="14" spans="2:26" ht="15" thickBot="1" x14ac:dyDescent="0.45">
      <c r="B14" s="232"/>
      <c r="C14" s="234"/>
      <c r="D14" s="239"/>
      <c r="E14" s="235"/>
      <c r="F14" s="235"/>
      <c r="G14" s="235"/>
      <c r="H14" s="235"/>
      <c r="I14" s="235"/>
      <c r="J14" s="235"/>
      <c r="K14" s="234"/>
      <c r="L14" s="235"/>
      <c r="M14" s="234"/>
      <c r="N14" s="234"/>
      <c r="O14" s="234"/>
      <c r="P14" s="234"/>
      <c r="Q14" s="234"/>
      <c r="R14" s="234"/>
      <c r="S14" s="234"/>
      <c r="T14" s="234"/>
      <c r="U14" s="234"/>
      <c r="V14" s="238"/>
    </row>
    <row r="15" spans="2:26" x14ac:dyDescent="0.4">
      <c r="B15" s="232"/>
      <c r="D15" s="237" t="s">
        <v>146</v>
      </c>
      <c r="E15" s="235"/>
      <c r="F15" s="15"/>
      <c r="G15" s="235"/>
      <c r="H15" s="235"/>
      <c r="I15" s="598" t="s">
        <v>147</v>
      </c>
      <c r="J15" s="598" t="s">
        <v>148</v>
      </c>
      <c r="K15" s="601" t="s">
        <v>128</v>
      </c>
      <c r="L15" s="602"/>
      <c r="M15" s="602"/>
      <c r="N15" s="602"/>
      <c r="O15" s="602"/>
      <c r="P15" s="602"/>
      <c r="Q15" s="602"/>
      <c r="R15" s="240"/>
      <c r="S15" s="603" t="s">
        <v>129</v>
      </c>
      <c r="T15" s="603"/>
      <c r="U15" s="604"/>
      <c r="V15" s="238"/>
      <c r="W15" s="2"/>
      <c r="X15" s="2"/>
      <c r="Y15" s="2"/>
      <c r="Z15" s="2"/>
    </row>
    <row r="16" spans="2:26" x14ac:dyDescent="0.4">
      <c r="B16" s="232"/>
      <c r="C16" s="234"/>
      <c r="D16" s="235"/>
      <c r="E16" s="235"/>
      <c r="F16" s="235"/>
      <c r="G16" s="235"/>
      <c r="H16" s="235"/>
      <c r="I16" s="599"/>
      <c r="J16" s="599"/>
      <c r="K16" s="605" t="s">
        <v>149</v>
      </c>
      <c r="L16" s="241" t="s">
        <v>150</v>
      </c>
      <c r="M16" s="241" t="s">
        <v>150</v>
      </c>
      <c r="N16" s="241" t="s">
        <v>150</v>
      </c>
      <c r="O16" s="241" t="s">
        <v>150</v>
      </c>
      <c r="P16" s="241" t="s">
        <v>150</v>
      </c>
      <c r="Q16" s="241" t="s">
        <v>150</v>
      </c>
      <c r="R16" s="242"/>
      <c r="S16" s="607" t="s">
        <v>151</v>
      </c>
      <c r="T16" s="241" t="s">
        <v>150</v>
      </c>
      <c r="U16" s="243" t="s">
        <v>150</v>
      </c>
      <c r="V16" s="238"/>
      <c r="W16" s="2"/>
      <c r="X16" s="2"/>
      <c r="Y16" s="2"/>
      <c r="Z16" s="2"/>
    </row>
    <row r="17" spans="2:26" x14ac:dyDescent="0.4">
      <c r="B17" s="232"/>
      <c r="C17" s="234"/>
      <c r="D17" s="235"/>
      <c r="E17" s="235"/>
      <c r="F17" s="235"/>
      <c r="G17" s="235"/>
      <c r="H17" s="235"/>
      <c r="I17" s="599"/>
      <c r="J17" s="599"/>
      <c r="K17" s="605"/>
      <c r="L17" s="609" t="s">
        <v>152</v>
      </c>
      <c r="M17" s="609" t="s">
        <v>152</v>
      </c>
      <c r="N17" s="609" t="s">
        <v>152</v>
      </c>
      <c r="O17" s="609" t="s">
        <v>152</v>
      </c>
      <c r="P17" s="609" t="s">
        <v>152</v>
      </c>
      <c r="Q17" s="611" t="s">
        <v>152</v>
      </c>
      <c r="R17" s="242"/>
      <c r="S17" s="607"/>
      <c r="T17" s="609" t="s">
        <v>152</v>
      </c>
      <c r="U17" s="613" t="s">
        <v>152</v>
      </c>
      <c r="V17" s="238"/>
      <c r="W17" s="2"/>
      <c r="X17" s="2"/>
      <c r="Y17" s="2"/>
      <c r="Z17" s="2"/>
    </row>
    <row r="18" spans="2:26" ht="15" thickBot="1" x14ac:dyDescent="0.45">
      <c r="B18" s="232"/>
      <c r="C18" s="234"/>
      <c r="D18" s="235"/>
      <c r="E18" s="244"/>
      <c r="F18" s="244"/>
      <c r="G18" s="244"/>
      <c r="H18" s="244"/>
      <c r="I18" s="600"/>
      <c r="J18" s="600"/>
      <c r="K18" s="606"/>
      <c r="L18" s="610"/>
      <c r="M18" s="610"/>
      <c r="N18" s="610"/>
      <c r="O18" s="610"/>
      <c r="P18" s="610"/>
      <c r="Q18" s="612"/>
      <c r="R18" s="245"/>
      <c r="S18" s="608"/>
      <c r="T18" s="610"/>
      <c r="U18" s="614"/>
      <c r="V18" s="246"/>
      <c r="W18" s="2"/>
      <c r="X18" s="2"/>
      <c r="Y18" s="2"/>
      <c r="Z18" s="2"/>
    </row>
    <row r="19" spans="2:26" ht="15" thickBot="1" x14ac:dyDescent="0.45">
      <c r="B19" s="232"/>
      <c r="C19" s="247" t="s">
        <v>153</v>
      </c>
      <c r="D19" s="247"/>
      <c r="E19" s="247"/>
      <c r="F19" s="247"/>
      <c r="G19" s="247"/>
      <c r="H19" s="248"/>
      <c r="I19" s="248"/>
      <c r="J19" s="248"/>
      <c r="K19" s="248"/>
      <c r="L19" s="235"/>
      <c r="M19" s="234"/>
      <c r="N19" s="234"/>
      <c r="O19" s="249"/>
      <c r="P19" s="250"/>
      <c r="Q19" s="250"/>
      <c r="R19" s="234"/>
      <c r="S19" s="234"/>
      <c r="T19" s="250"/>
      <c r="U19" s="250"/>
      <c r="V19" s="246"/>
      <c r="W19" s="2"/>
      <c r="X19" s="2"/>
      <c r="Y19" s="2"/>
      <c r="Z19" s="2"/>
    </row>
    <row r="20" spans="2:26" x14ac:dyDescent="0.4">
      <c r="B20" s="232"/>
      <c r="C20" s="234"/>
      <c r="D20" s="251" t="s">
        <v>154</v>
      </c>
      <c r="E20" s="251"/>
      <c r="F20" s="251"/>
      <c r="G20" s="251"/>
      <c r="H20" s="251"/>
      <c r="I20" s="252" t="str">
        <f t="shared" ref="I20:I26" si="0">IFERROR(J20/J$127," ")</f>
        <v xml:space="preserve"> </v>
      </c>
      <c r="J20" s="253">
        <f t="shared" ref="J20:J25" si="1">K20+S20</f>
        <v>0</v>
      </c>
      <c r="K20" s="254">
        <f t="shared" ref="K20:K25" si="2">SUM(L20:Q20)</f>
        <v>0</v>
      </c>
      <c r="L20" s="16"/>
      <c r="M20" s="17"/>
      <c r="N20" s="17"/>
      <c r="O20" s="17"/>
      <c r="P20" s="17"/>
      <c r="Q20" s="17"/>
      <c r="R20" s="255"/>
      <c r="S20" s="256">
        <f t="shared" ref="S20:S25" si="3">SUM(T20:U20)</f>
        <v>0</v>
      </c>
      <c r="T20" s="18"/>
      <c r="U20" s="19"/>
      <c r="V20" s="246"/>
      <c r="W20" s="2"/>
      <c r="X20" s="2"/>
      <c r="Y20" s="2"/>
      <c r="Z20" s="2"/>
    </row>
    <row r="21" spans="2:26" x14ac:dyDescent="0.4">
      <c r="B21" s="232"/>
      <c r="C21" s="234"/>
      <c r="D21" s="234" t="s">
        <v>155</v>
      </c>
      <c r="E21" s="234"/>
      <c r="F21" s="234"/>
      <c r="G21" s="234"/>
      <c r="H21" s="234"/>
      <c r="I21" s="257" t="str">
        <f t="shared" si="0"/>
        <v xml:space="preserve"> </v>
      </c>
      <c r="J21" s="258">
        <f t="shared" si="1"/>
        <v>0</v>
      </c>
      <c r="K21" s="259">
        <f t="shared" si="2"/>
        <v>0</v>
      </c>
      <c r="L21" s="20"/>
      <c r="M21" s="21"/>
      <c r="N21" s="21"/>
      <c r="O21" s="21"/>
      <c r="P21" s="21"/>
      <c r="Q21" s="21"/>
      <c r="R21" s="260"/>
      <c r="S21" s="261">
        <f t="shared" si="3"/>
        <v>0</v>
      </c>
      <c r="T21" s="22"/>
      <c r="U21" s="23"/>
      <c r="V21" s="246"/>
      <c r="W21" s="2"/>
      <c r="X21" s="2"/>
      <c r="Y21" s="2"/>
      <c r="Z21" s="2"/>
    </row>
    <row r="22" spans="2:26" x14ac:dyDescent="0.4">
      <c r="B22" s="232"/>
      <c r="C22" s="234"/>
      <c r="D22" s="262" t="s">
        <v>156</v>
      </c>
      <c r="E22" s="262"/>
      <c r="F22" s="262"/>
      <c r="G22" s="262"/>
      <c r="H22" s="262"/>
      <c r="I22" s="257" t="str">
        <f t="shared" si="0"/>
        <v xml:space="preserve"> </v>
      </c>
      <c r="J22" s="258">
        <f t="shared" si="1"/>
        <v>0</v>
      </c>
      <c r="K22" s="259">
        <f t="shared" si="2"/>
        <v>0</v>
      </c>
      <c r="L22" s="20"/>
      <c r="M22" s="21"/>
      <c r="N22" s="21"/>
      <c r="O22" s="21"/>
      <c r="P22" s="21"/>
      <c r="Q22" s="21"/>
      <c r="R22" s="260"/>
      <c r="S22" s="261">
        <f t="shared" si="3"/>
        <v>0</v>
      </c>
      <c r="T22" s="22"/>
      <c r="U22" s="23"/>
      <c r="V22" s="246"/>
      <c r="W22" s="2"/>
      <c r="X22" s="2"/>
      <c r="Y22" s="2"/>
      <c r="Z22" s="2"/>
    </row>
    <row r="23" spans="2:26" x14ac:dyDescent="0.4">
      <c r="B23" s="232"/>
      <c r="C23" s="234"/>
      <c r="D23" s="262" t="s">
        <v>157</v>
      </c>
      <c r="E23" s="262"/>
      <c r="F23" s="262"/>
      <c r="G23" s="262"/>
      <c r="H23" s="262"/>
      <c r="I23" s="257" t="str">
        <f t="shared" si="0"/>
        <v xml:space="preserve"> </v>
      </c>
      <c r="J23" s="258">
        <f t="shared" si="1"/>
        <v>0</v>
      </c>
      <c r="K23" s="259">
        <f t="shared" si="2"/>
        <v>0</v>
      </c>
      <c r="L23" s="20"/>
      <c r="M23" s="21"/>
      <c r="N23" s="21"/>
      <c r="O23" s="21"/>
      <c r="P23" s="21"/>
      <c r="Q23" s="21"/>
      <c r="R23" s="260"/>
      <c r="S23" s="261">
        <f t="shared" si="3"/>
        <v>0</v>
      </c>
      <c r="T23" s="22"/>
      <c r="U23" s="23"/>
      <c r="V23" s="246"/>
      <c r="W23" s="2"/>
      <c r="X23" s="2"/>
      <c r="Y23" s="2"/>
      <c r="Z23" s="2"/>
    </row>
    <row r="24" spans="2:26" x14ac:dyDescent="0.4">
      <c r="B24" s="232"/>
      <c r="C24" s="234"/>
      <c r="D24" s="263" t="s">
        <v>158</v>
      </c>
      <c r="E24" s="263"/>
      <c r="F24" s="263"/>
      <c r="G24" s="263"/>
      <c r="H24" s="263"/>
      <c r="I24" s="257" t="str">
        <f t="shared" si="0"/>
        <v xml:space="preserve"> </v>
      </c>
      <c r="J24" s="258">
        <f t="shared" si="1"/>
        <v>0</v>
      </c>
      <c r="K24" s="259">
        <f t="shared" si="2"/>
        <v>0</v>
      </c>
      <c r="L24" s="20"/>
      <c r="M24" s="21"/>
      <c r="N24" s="21"/>
      <c r="O24" s="21"/>
      <c r="P24" s="21"/>
      <c r="Q24" s="21"/>
      <c r="R24" s="260"/>
      <c r="S24" s="261">
        <f t="shared" si="3"/>
        <v>0</v>
      </c>
      <c r="T24" s="22"/>
      <c r="U24" s="23"/>
      <c r="V24" s="246"/>
      <c r="W24" s="2"/>
      <c r="X24" s="2"/>
      <c r="Y24" s="2"/>
      <c r="Z24" s="2"/>
    </row>
    <row r="25" spans="2:26" x14ac:dyDescent="0.4">
      <c r="B25" s="232"/>
      <c r="C25" s="234"/>
      <c r="D25" s="263" t="s">
        <v>159</v>
      </c>
      <c r="E25" s="594"/>
      <c r="F25" s="595"/>
      <c r="G25" s="596"/>
      <c r="H25" s="264"/>
      <c r="I25" s="257" t="str">
        <f t="shared" si="0"/>
        <v xml:space="preserve"> </v>
      </c>
      <c r="J25" s="265">
        <f t="shared" si="1"/>
        <v>0</v>
      </c>
      <c r="K25" s="266">
        <f t="shared" si="2"/>
        <v>0</v>
      </c>
      <c r="L25" s="24"/>
      <c r="M25" s="25"/>
      <c r="N25" s="25"/>
      <c r="O25" s="25"/>
      <c r="P25" s="25"/>
      <c r="Q25" s="25"/>
      <c r="R25" s="260"/>
      <c r="S25" s="267">
        <f t="shared" si="3"/>
        <v>0</v>
      </c>
      <c r="T25" s="26"/>
      <c r="U25" s="27"/>
      <c r="V25" s="246"/>
      <c r="W25" s="2"/>
      <c r="X25" s="2"/>
      <c r="Y25" s="2"/>
      <c r="Z25" s="2"/>
    </row>
    <row r="26" spans="2:26" ht="15" thickBot="1" x14ac:dyDescent="0.45">
      <c r="B26" s="232"/>
      <c r="C26" s="234"/>
      <c r="D26" s="262"/>
      <c r="E26" s="262"/>
      <c r="F26" s="262"/>
      <c r="G26" s="268" t="s">
        <v>160</v>
      </c>
      <c r="H26" s="268"/>
      <c r="I26" s="269" t="str">
        <f t="shared" si="0"/>
        <v xml:space="preserve"> </v>
      </c>
      <c r="J26" s="270">
        <f t="shared" ref="J26:Q26" si="4">SUM(J20:J25)</f>
        <v>0</v>
      </c>
      <c r="K26" s="271">
        <f t="shared" si="4"/>
        <v>0</v>
      </c>
      <c r="L26" s="272">
        <f>SUM(L20:L25)</f>
        <v>0</v>
      </c>
      <c r="M26" s="273">
        <f t="shared" si="4"/>
        <v>0</v>
      </c>
      <c r="N26" s="273">
        <f t="shared" si="4"/>
        <v>0</v>
      </c>
      <c r="O26" s="273">
        <f t="shared" si="4"/>
        <v>0</v>
      </c>
      <c r="P26" s="273">
        <f t="shared" si="4"/>
        <v>0</v>
      </c>
      <c r="Q26" s="273">
        <f t="shared" si="4"/>
        <v>0</v>
      </c>
      <c r="R26" s="274"/>
      <c r="S26" s="275">
        <f>SUM(S20:S25)</f>
        <v>0</v>
      </c>
      <c r="T26" s="272">
        <f>SUM(T20:T25)</f>
        <v>0</v>
      </c>
      <c r="U26" s="276">
        <f>SUM(U20:U25)</f>
        <v>0</v>
      </c>
      <c r="V26" s="246"/>
      <c r="W26" s="2"/>
      <c r="X26" s="2"/>
      <c r="Y26" s="2"/>
      <c r="Z26" s="2"/>
    </row>
    <row r="27" spans="2:26" x14ac:dyDescent="0.4">
      <c r="B27" s="232"/>
      <c r="C27" s="262"/>
      <c r="D27" s="262"/>
      <c r="E27" s="262"/>
      <c r="F27" s="262"/>
      <c r="G27" s="262"/>
      <c r="H27" s="262"/>
      <c r="I27" s="235"/>
      <c r="J27" s="277"/>
      <c r="K27" s="234"/>
      <c r="L27" s="278"/>
      <c r="M27" s="278"/>
      <c r="N27" s="278"/>
      <c r="O27" s="278"/>
      <c r="P27" s="234"/>
      <c r="Q27" s="278"/>
      <c r="R27" s="260"/>
      <c r="S27" s="278"/>
      <c r="T27" s="278"/>
      <c r="U27" s="278"/>
      <c r="V27" s="246"/>
      <c r="W27" s="2"/>
      <c r="X27" s="2"/>
      <c r="Y27" s="2"/>
      <c r="Z27" s="2"/>
    </row>
    <row r="28" spans="2:26" ht="15" thickBot="1" x14ac:dyDescent="0.45">
      <c r="B28" s="232"/>
      <c r="C28" s="247" t="s">
        <v>161</v>
      </c>
      <c r="D28" s="247"/>
      <c r="E28" s="247"/>
      <c r="F28" s="247"/>
      <c r="G28" s="247"/>
      <c r="H28" s="248"/>
      <c r="I28" s="248"/>
      <c r="J28" s="248"/>
      <c r="K28" s="248"/>
      <c r="L28" s="235"/>
      <c r="M28" s="234"/>
      <c r="N28" s="234"/>
      <c r="O28" s="249"/>
      <c r="P28" s="250"/>
      <c r="Q28" s="250"/>
      <c r="R28" s="242"/>
      <c r="S28" s="234"/>
      <c r="T28" s="250"/>
      <c r="U28" s="250"/>
      <c r="V28" s="246"/>
      <c r="W28" s="2"/>
      <c r="X28" s="2"/>
      <c r="Y28" s="2"/>
      <c r="Z28" s="2"/>
    </row>
    <row r="29" spans="2:26" x14ac:dyDescent="0.4">
      <c r="B29" s="232"/>
      <c r="C29" s="234"/>
      <c r="D29" s="279" t="s">
        <v>162</v>
      </c>
      <c r="E29" s="279"/>
      <c r="F29" s="279"/>
      <c r="G29" s="279"/>
      <c r="H29" s="279"/>
      <c r="I29" s="252" t="str">
        <f t="shared" ref="I29:I45" si="5">IFERROR(J29/J$127," ")</f>
        <v xml:space="preserve"> </v>
      </c>
      <c r="J29" s="253">
        <f t="shared" ref="J29:J44" si="6">K29+S29</f>
        <v>0</v>
      </c>
      <c r="K29" s="280">
        <f t="shared" ref="K29:K44" si="7">SUM(L29:Q29)</f>
        <v>0</v>
      </c>
      <c r="L29" s="18"/>
      <c r="M29" s="28"/>
      <c r="N29" s="28"/>
      <c r="O29" s="28"/>
      <c r="P29" s="28"/>
      <c r="Q29" s="28"/>
      <c r="R29" s="255"/>
      <c r="S29" s="281">
        <f t="shared" ref="S29:S44" si="8">SUM(T29:U29)</f>
        <v>0</v>
      </c>
      <c r="T29" s="18"/>
      <c r="U29" s="19"/>
      <c r="V29" s="246"/>
      <c r="W29" s="2"/>
      <c r="X29" s="2"/>
      <c r="Y29" s="2"/>
      <c r="Z29" s="2"/>
    </row>
    <row r="30" spans="2:26" x14ac:dyDescent="0.4">
      <c r="B30" s="232"/>
      <c r="C30" s="234"/>
      <c r="D30" s="262" t="s">
        <v>163</v>
      </c>
      <c r="E30" s="262"/>
      <c r="F30" s="262"/>
      <c r="G30" s="262"/>
      <c r="H30" s="262"/>
      <c r="I30" s="257" t="str">
        <f t="shared" si="5"/>
        <v xml:space="preserve"> </v>
      </c>
      <c r="J30" s="258">
        <f t="shared" si="6"/>
        <v>0</v>
      </c>
      <c r="K30" s="282">
        <f>SUM(L30:Q30)</f>
        <v>0</v>
      </c>
      <c r="L30" s="29"/>
      <c r="M30" s="30"/>
      <c r="N30" s="30"/>
      <c r="O30" s="30"/>
      <c r="P30" s="30"/>
      <c r="Q30" s="30"/>
      <c r="R30" s="260"/>
      <c r="S30" s="261">
        <f t="shared" si="8"/>
        <v>0</v>
      </c>
      <c r="T30" s="22"/>
      <c r="U30" s="23"/>
      <c r="V30" s="246"/>
      <c r="W30" s="2"/>
      <c r="X30" s="2"/>
      <c r="Y30" s="2"/>
      <c r="Z30" s="2"/>
    </row>
    <row r="31" spans="2:26" x14ac:dyDescent="0.4">
      <c r="B31" s="232"/>
      <c r="C31" s="234"/>
      <c r="D31" s="262" t="s">
        <v>112</v>
      </c>
      <c r="E31" s="262"/>
      <c r="F31" s="262"/>
      <c r="G31" s="262"/>
      <c r="H31" s="262"/>
      <c r="I31" s="257" t="str">
        <f t="shared" si="5"/>
        <v xml:space="preserve"> </v>
      </c>
      <c r="J31" s="258">
        <f t="shared" si="6"/>
        <v>0</v>
      </c>
      <c r="K31" s="283">
        <f t="shared" si="7"/>
        <v>0</v>
      </c>
      <c r="L31" s="22"/>
      <c r="M31" s="30"/>
      <c r="N31" s="30"/>
      <c r="O31" s="30"/>
      <c r="P31" s="30"/>
      <c r="Q31" s="30"/>
      <c r="R31" s="260"/>
      <c r="S31" s="261">
        <f t="shared" si="8"/>
        <v>0</v>
      </c>
      <c r="T31" s="22"/>
      <c r="U31" s="23"/>
      <c r="V31" s="246"/>
      <c r="W31" s="2"/>
      <c r="X31" s="2"/>
      <c r="Y31" s="2"/>
      <c r="Z31" s="2"/>
    </row>
    <row r="32" spans="2:26" x14ac:dyDescent="0.4">
      <c r="B32" s="232"/>
      <c r="C32" s="234"/>
      <c r="D32" s="262" t="s">
        <v>164</v>
      </c>
      <c r="E32" s="262"/>
      <c r="F32" s="262"/>
      <c r="G32" s="262"/>
      <c r="H32" s="262"/>
      <c r="I32" s="257" t="str">
        <f t="shared" si="5"/>
        <v xml:space="preserve"> </v>
      </c>
      <c r="J32" s="258">
        <f t="shared" si="6"/>
        <v>0</v>
      </c>
      <c r="K32" s="283">
        <f t="shared" si="7"/>
        <v>0</v>
      </c>
      <c r="L32" s="22"/>
      <c r="M32" s="30"/>
      <c r="N32" s="30"/>
      <c r="O32" s="30"/>
      <c r="P32" s="30"/>
      <c r="Q32" s="30"/>
      <c r="R32" s="260"/>
      <c r="S32" s="261">
        <f t="shared" si="8"/>
        <v>0</v>
      </c>
      <c r="T32" s="22"/>
      <c r="U32" s="23"/>
      <c r="V32" s="246"/>
      <c r="W32" s="2"/>
      <c r="X32" s="2"/>
      <c r="Y32" s="2"/>
      <c r="Z32" s="2"/>
    </row>
    <row r="33" spans="2:26" x14ac:dyDescent="0.4">
      <c r="B33" s="232"/>
      <c r="C33" s="234"/>
      <c r="D33" s="262" t="s">
        <v>165</v>
      </c>
      <c r="E33" s="262"/>
      <c r="F33" s="262"/>
      <c r="G33" s="262"/>
      <c r="H33" s="262"/>
      <c r="I33" s="257" t="str">
        <f t="shared" si="5"/>
        <v xml:space="preserve"> </v>
      </c>
      <c r="J33" s="258">
        <f t="shared" si="6"/>
        <v>0</v>
      </c>
      <c r="K33" s="283">
        <f t="shared" si="7"/>
        <v>0</v>
      </c>
      <c r="L33" s="22"/>
      <c r="M33" s="30"/>
      <c r="N33" s="30"/>
      <c r="O33" s="30"/>
      <c r="P33" s="30"/>
      <c r="Q33" s="30"/>
      <c r="R33" s="260"/>
      <c r="S33" s="261">
        <f t="shared" si="8"/>
        <v>0</v>
      </c>
      <c r="T33" s="22"/>
      <c r="U33" s="23"/>
      <c r="V33" s="246"/>
      <c r="W33" s="2"/>
      <c r="X33" s="2"/>
      <c r="Y33" s="2"/>
      <c r="Z33" s="2"/>
    </row>
    <row r="34" spans="2:26" x14ac:dyDescent="0.4">
      <c r="B34" s="232"/>
      <c r="C34" s="234"/>
      <c r="D34" s="262" t="s">
        <v>166</v>
      </c>
      <c r="E34" s="262"/>
      <c r="F34" s="262"/>
      <c r="G34" s="284" t="str">
        <f>IFERROR(J34/(J30+J32+J33+J42),"")</f>
        <v/>
      </c>
      <c r="H34" s="285"/>
      <c r="I34" s="257" t="str">
        <f t="shared" si="5"/>
        <v xml:space="preserve"> </v>
      </c>
      <c r="J34" s="258">
        <f t="shared" si="6"/>
        <v>0</v>
      </c>
      <c r="K34" s="283">
        <f t="shared" si="7"/>
        <v>0</v>
      </c>
      <c r="L34" s="22"/>
      <c r="M34" s="30"/>
      <c r="N34" s="30"/>
      <c r="O34" s="30"/>
      <c r="P34" s="30"/>
      <c r="Q34" s="30"/>
      <c r="R34" s="260"/>
      <c r="S34" s="261">
        <f t="shared" si="8"/>
        <v>0</v>
      </c>
      <c r="T34" s="22"/>
      <c r="U34" s="23"/>
      <c r="V34" s="246"/>
      <c r="W34" s="2"/>
      <c r="X34" s="2"/>
      <c r="Y34" s="2"/>
      <c r="Z34" s="2"/>
    </row>
    <row r="35" spans="2:26" x14ac:dyDescent="0.4">
      <c r="B35" s="232"/>
      <c r="C35" s="234"/>
      <c r="D35" s="262" t="s">
        <v>167</v>
      </c>
      <c r="E35" s="262"/>
      <c r="F35" s="262"/>
      <c r="G35" s="284" t="str">
        <f>IFERROR(J35/(J31+J32+J33+J42),"")</f>
        <v/>
      </c>
      <c r="H35" s="285"/>
      <c r="I35" s="257" t="str">
        <f t="shared" si="5"/>
        <v xml:space="preserve"> </v>
      </c>
      <c r="J35" s="258">
        <f t="shared" si="6"/>
        <v>0</v>
      </c>
      <c r="K35" s="283">
        <f t="shared" si="7"/>
        <v>0</v>
      </c>
      <c r="L35" s="22"/>
      <c r="M35" s="30"/>
      <c r="N35" s="30"/>
      <c r="O35" s="30"/>
      <c r="P35" s="30"/>
      <c r="Q35" s="30"/>
      <c r="R35" s="260"/>
      <c r="S35" s="261">
        <f t="shared" si="8"/>
        <v>0</v>
      </c>
      <c r="T35" s="22"/>
      <c r="U35" s="23"/>
      <c r="V35" s="246"/>
      <c r="W35" s="2"/>
      <c r="X35" s="2"/>
      <c r="Y35" s="2"/>
      <c r="Z35" s="2"/>
    </row>
    <row r="36" spans="2:26" x14ac:dyDescent="0.4">
      <c r="B36" s="232"/>
      <c r="C36" s="234"/>
      <c r="D36" s="262" t="s">
        <v>168</v>
      </c>
      <c r="E36" s="262"/>
      <c r="F36" s="262"/>
      <c r="G36" s="262"/>
      <c r="H36" s="262"/>
      <c r="I36" s="257" t="str">
        <f t="shared" si="5"/>
        <v xml:space="preserve"> </v>
      </c>
      <c r="J36" s="258">
        <f t="shared" si="6"/>
        <v>0</v>
      </c>
      <c r="K36" s="283">
        <f t="shared" si="7"/>
        <v>0</v>
      </c>
      <c r="L36" s="22"/>
      <c r="M36" s="30"/>
      <c r="N36" s="30"/>
      <c r="O36" s="30"/>
      <c r="P36" s="30"/>
      <c r="Q36" s="30"/>
      <c r="R36" s="260"/>
      <c r="S36" s="261">
        <f t="shared" si="8"/>
        <v>0</v>
      </c>
      <c r="T36" s="22"/>
      <c r="U36" s="23"/>
      <c r="V36" s="246"/>
      <c r="W36" s="2"/>
      <c r="X36" s="2"/>
      <c r="Y36" s="2"/>
      <c r="Z36" s="2"/>
    </row>
    <row r="37" spans="2:26" x14ac:dyDescent="0.4">
      <c r="B37" s="232"/>
      <c r="C37" s="234"/>
      <c r="D37" s="262" t="s">
        <v>169</v>
      </c>
      <c r="E37" s="262"/>
      <c r="F37" s="262"/>
      <c r="G37" s="262"/>
      <c r="H37" s="262"/>
      <c r="I37" s="257" t="str">
        <f t="shared" si="5"/>
        <v xml:space="preserve"> </v>
      </c>
      <c r="J37" s="258">
        <f t="shared" si="6"/>
        <v>0</v>
      </c>
      <c r="K37" s="283">
        <f t="shared" si="7"/>
        <v>0</v>
      </c>
      <c r="L37" s="22"/>
      <c r="M37" s="30"/>
      <c r="N37" s="30"/>
      <c r="O37" s="30"/>
      <c r="P37" s="30"/>
      <c r="Q37" s="30"/>
      <c r="R37" s="260"/>
      <c r="S37" s="261">
        <f t="shared" si="8"/>
        <v>0</v>
      </c>
      <c r="T37" s="22"/>
      <c r="U37" s="23"/>
      <c r="V37" s="246"/>
      <c r="W37" s="2"/>
      <c r="X37" s="2"/>
      <c r="Y37" s="2"/>
      <c r="Z37" s="2"/>
    </row>
    <row r="38" spans="2:26" x14ac:dyDescent="0.4">
      <c r="B38" s="232"/>
      <c r="C38" s="234"/>
      <c r="D38" s="262" t="s">
        <v>170</v>
      </c>
      <c r="E38" s="262"/>
      <c r="F38" s="262"/>
      <c r="G38" s="262"/>
      <c r="H38" s="262"/>
      <c r="I38" s="257" t="str">
        <f t="shared" si="5"/>
        <v xml:space="preserve"> </v>
      </c>
      <c r="J38" s="258">
        <f t="shared" si="6"/>
        <v>0</v>
      </c>
      <c r="K38" s="283">
        <f t="shared" si="7"/>
        <v>0</v>
      </c>
      <c r="L38" s="22"/>
      <c r="M38" s="30"/>
      <c r="N38" s="30"/>
      <c r="O38" s="30"/>
      <c r="P38" s="30"/>
      <c r="Q38" s="30"/>
      <c r="R38" s="260"/>
      <c r="S38" s="261">
        <f t="shared" si="8"/>
        <v>0</v>
      </c>
      <c r="T38" s="22"/>
      <c r="U38" s="23"/>
      <c r="V38" s="246"/>
      <c r="W38" s="2"/>
      <c r="X38" s="2"/>
      <c r="Y38" s="2"/>
      <c r="Z38" s="2"/>
    </row>
    <row r="39" spans="2:26" x14ac:dyDescent="0.4">
      <c r="B39" s="232"/>
      <c r="C39" s="234"/>
      <c r="D39" s="262" t="s">
        <v>171</v>
      </c>
      <c r="E39" s="262"/>
      <c r="F39" s="262"/>
      <c r="G39" s="262"/>
      <c r="H39" s="262"/>
      <c r="I39" s="257" t="str">
        <f t="shared" si="5"/>
        <v xml:space="preserve"> </v>
      </c>
      <c r="J39" s="258">
        <f t="shared" si="6"/>
        <v>0</v>
      </c>
      <c r="K39" s="283">
        <f t="shared" si="7"/>
        <v>0</v>
      </c>
      <c r="L39" s="22"/>
      <c r="M39" s="30"/>
      <c r="N39" s="30"/>
      <c r="O39" s="30"/>
      <c r="P39" s="30"/>
      <c r="Q39" s="30"/>
      <c r="R39" s="260"/>
      <c r="S39" s="261">
        <f t="shared" si="8"/>
        <v>0</v>
      </c>
      <c r="T39" s="22"/>
      <c r="U39" s="23"/>
      <c r="V39" s="246"/>
      <c r="W39" s="2"/>
      <c r="X39" s="2"/>
      <c r="Y39" s="2"/>
      <c r="Z39" s="2"/>
    </row>
    <row r="40" spans="2:26" x14ac:dyDescent="0.4">
      <c r="B40" s="232"/>
      <c r="C40" s="234"/>
      <c r="D40" s="262" t="s">
        <v>172</v>
      </c>
      <c r="E40" s="262"/>
      <c r="F40" s="262"/>
      <c r="G40" s="262"/>
      <c r="H40" s="262"/>
      <c r="I40" s="257" t="str">
        <f t="shared" si="5"/>
        <v xml:space="preserve"> </v>
      </c>
      <c r="J40" s="258">
        <f>K40+S40</f>
        <v>0</v>
      </c>
      <c r="K40" s="283">
        <f t="shared" si="7"/>
        <v>0</v>
      </c>
      <c r="L40" s="22"/>
      <c r="M40" s="30"/>
      <c r="N40" s="30"/>
      <c r="O40" s="30"/>
      <c r="P40" s="30"/>
      <c r="Q40" s="30"/>
      <c r="R40" s="260"/>
      <c r="S40" s="261">
        <f t="shared" si="8"/>
        <v>0</v>
      </c>
      <c r="T40" s="22"/>
      <c r="U40" s="23"/>
      <c r="V40" s="246"/>
      <c r="W40" s="2"/>
      <c r="X40" s="2"/>
      <c r="Y40" s="2"/>
      <c r="Z40" s="2"/>
    </row>
    <row r="41" spans="2:26" x14ac:dyDescent="0.4">
      <c r="B41" s="232"/>
      <c r="C41" s="234"/>
      <c r="D41" s="262" t="s">
        <v>173</v>
      </c>
      <c r="E41" s="262"/>
      <c r="F41" s="262"/>
      <c r="G41" s="262"/>
      <c r="H41" s="262"/>
      <c r="I41" s="257" t="str">
        <f t="shared" si="5"/>
        <v xml:space="preserve"> </v>
      </c>
      <c r="J41" s="258">
        <f t="shared" si="6"/>
        <v>0</v>
      </c>
      <c r="K41" s="283">
        <f t="shared" si="7"/>
        <v>0</v>
      </c>
      <c r="L41" s="22"/>
      <c r="M41" s="30"/>
      <c r="N41" s="30"/>
      <c r="O41" s="30"/>
      <c r="P41" s="30"/>
      <c r="Q41" s="30"/>
      <c r="R41" s="260"/>
      <c r="S41" s="261">
        <f t="shared" si="8"/>
        <v>0</v>
      </c>
      <c r="T41" s="22"/>
      <c r="U41" s="23"/>
      <c r="V41" s="246"/>
      <c r="W41" s="2"/>
      <c r="X41" s="2"/>
      <c r="Y41" s="2"/>
      <c r="Z41" s="2"/>
    </row>
    <row r="42" spans="2:26" x14ac:dyDescent="0.4">
      <c r="B42" s="232"/>
      <c r="C42" s="234"/>
      <c r="D42" s="262" t="s">
        <v>174</v>
      </c>
      <c r="E42" s="262"/>
      <c r="F42" s="262"/>
      <c r="G42" s="262"/>
      <c r="H42" s="262"/>
      <c r="I42" s="257" t="str">
        <f t="shared" si="5"/>
        <v xml:space="preserve"> </v>
      </c>
      <c r="J42" s="258">
        <f t="shared" si="6"/>
        <v>0</v>
      </c>
      <c r="K42" s="283">
        <f t="shared" si="7"/>
        <v>0</v>
      </c>
      <c r="L42" s="22"/>
      <c r="M42" s="30"/>
      <c r="N42" s="30"/>
      <c r="O42" s="30"/>
      <c r="P42" s="30"/>
      <c r="Q42" s="30"/>
      <c r="R42" s="260"/>
      <c r="S42" s="261">
        <f t="shared" si="8"/>
        <v>0</v>
      </c>
      <c r="T42" s="22"/>
      <c r="U42" s="23"/>
      <c r="V42" s="246"/>
      <c r="W42" s="2"/>
      <c r="X42" s="2"/>
      <c r="Y42" s="2"/>
      <c r="Z42" s="2"/>
    </row>
    <row r="43" spans="2:26" x14ac:dyDescent="0.4">
      <c r="B43" s="232"/>
      <c r="C43" s="234"/>
      <c r="D43" s="262" t="s">
        <v>175</v>
      </c>
      <c r="E43" s="262"/>
      <c r="F43" s="262"/>
      <c r="G43" s="262"/>
      <c r="H43" s="262"/>
      <c r="I43" s="257" t="str">
        <f t="shared" si="5"/>
        <v xml:space="preserve"> </v>
      </c>
      <c r="J43" s="258">
        <f t="shared" si="6"/>
        <v>0</v>
      </c>
      <c r="K43" s="283">
        <f t="shared" si="7"/>
        <v>0</v>
      </c>
      <c r="L43" s="22"/>
      <c r="M43" s="30"/>
      <c r="N43" s="30"/>
      <c r="O43" s="30"/>
      <c r="P43" s="30"/>
      <c r="Q43" s="30"/>
      <c r="R43" s="260"/>
      <c r="S43" s="261">
        <f t="shared" si="8"/>
        <v>0</v>
      </c>
      <c r="T43" s="22"/>
      <c r="U43" s="23"/>
      <c r="V43" s="246"/>
      <c r="W43" s="2"/>
      <c r="X43" s="2"/>
      <c r="Y43" s="2"/>
      <c r="Z43" s="2"/>
    </row>
    <row r="44" spans="2:26" x14ac:dyDescent="0.4">
      <c r="B44" s="232"/>
      <c r="C44" s="234"/>
      <c r="D44" s="263" t="s">
        <v>159</v>
      </c>
      <c r="E44" s="594"/>
      <c r="F44" s="595"/>
      <c r="G44" s="596"/>
      <c r="H44" s="263"/>
      <c r="I44" s="257" t="str">
        <f t="shared" si="5"/>
        <v xml:space="preserve"> </v>
      </c>
      <c r="J44" s="265">
        <f t="shared" si="6"/>
        <v>0</v>
      </c>
      <c r="K44" s="286">
        <f t="shared" si="7"/>
        <v>0</v>
      </c>
      <c r="L44" s="31"/>
      <c r="M44" s="32"/>
      <c r="N44" s="32"/>
      <c r="O44" s="32"/>
      <c r="P44" s="32"/>
      <c r="Q44" s="32"/>
      <c r="R44" s="260"/>
      <c r="S44" s="287">
        <f t="shared" si="8"/>
        <v>0</v>
      </c>
      <c r="T44" s="31"/>
      <c r="U44" s="33"/>
      <c r="V44" s="246"/>
      <c r="W44" s="2"/>
      <c r="X44" s="2"/>
      <c r="Y44" s="2"/>
      <c r="Z44" s="2"/>
    </row>
    <row r="45" spans="2:26" ht="15" thickBot="1" x14ac:dyDescent="0.45">
      <c r="B45" s="232"/>
      <c r="C45" s="234"/>
      <c r="D45" s="262"/>
      <c r="E45" s="262"/>
      <c r="F45" s="262"/>
      <c r="G45" s="268" t="s">
        <v>160</v>
      </c>
      <c r="H45" s="268"/>
      <c r="I45" s="269" t="str">
        <f t="shared" si="5"/>
        <v xml:space="preserve"> </v>
      </c>
      <c r="J45" s="270">
        <f t="shared" ref="J45:Q45" si="9">SUM(J29:J44)</f>
        <v>0</v>
      </c>
      <c r="K45" s="271">
        <f t="shared" si="9"/>
        <v>0</v>
      </c>
      <c r="L45" s="272">
        <f t="shared" si="9"/>
        <v>0</v>
      </c>
      <c r="M45" s="273">
        <f t="shared" si="9"/>
        <v>0</v>
      </c>
      <c r="N45" s="273">
        <f t="shared" si="9"/>
        <v>0</v>
      </c>
      <c r="O45" s="273">
        <f t="shared" si="9"/>
        <v>0</v>
      </c>
      <c r="P45" s="273">
        <f t="shared" si="9"/>
        <v>0</v>
      </c>
      <c r="Q45" s="273">
        <f t="shared" si="9"/>
        <v>0</v>
      </c>
      <c r="R45" s="274"/>
      <c r="S45" s="275">
        <f>SUM(S29:S44)</f>
        <v>0</v>
      </c>
      <c r="T45" s="272">
        <f>SUM(T29:T44)</f>
        <v>0</v>
      </c>
      <c r="U45" s="276">
        <f>SUM(U29:U44)</f>
        <v>0</v>
      </c>
      <c r="V45" s="246"/>
      <c r="W45" s="2"/>
      <c r="X45" s="2"/>
      <c r="Y45" s="2"/>
      <c r="Z45" s="2"/>
    </row>
    <row r="46" spans="2:26" ht="15" thickBot="1" x14ac:dyDescent="0.45">
      <c r="B46" s="288"/>
      <c r="C46" s="289"/>
      <c r="D46" s="289"/>
      <c r="E46" s="289"/>
      <c r="F46" s="289"/>
      <c r="G46" s="289"/>
      <c r="H46" s="289"/>
      <c r="I46" s="290"/>
      <c r="J46" s="291"/>
      <c r="K46" s="292"/>
      <c r="L46" s="293"/>
      <c r="M46" s="294"/>
      <c r="N46" s="294"/>
      <c r="O46" s="294"/>
      <c r="P46" s="292"/>
      <c r="Q46" s="294"/>
      <c r="R46" s="295"/>
      <c r="S46" s="294"/>
      <c r="T46" s="293"/>
      <c r="U46" s="294"/>
      <c r="V46" s="296"/>
      <c r="W46" s="2"/>
      <c r="X46" s="2"/>
      <c r="Y46" s="2"/>
      <c r="Z46" s="2"/>
    </row>
    <row r="47" spans="2:26" ht="15" thickBot="1" x14ac:dyDescent="0.45">
      <c r="B47" s="232"/>
      <c r="C47" s="247" t="s">
        <v>176</v>
      </c>
      <c r="D47" s="247"/>
      <c r="E47" s="247"/>
      <c r="F47" s="247"/>
      <c r="G47" s="247"/>
      <c r="H47" s="248"/>
      <c r="I47" s="248"/>
      <c r="J47" s="248"/>
      <c r="K47" s="248"/>
      <c r="L47" s="235"/>
      <c r="M47" s="234"/>
      <c r="N47" s="234"/>
      <c r="O47" s="249"/>
      <c r="P47" s="250"/>
      <c r="Q47" s="250"/>
      <c r="R47" s="242"/>
      <c r="S47" s="234"/>
      <c r="T47" s="250"/>
      <c r="U47" s="250"/>
      <c r="V47" s="246"/>
      <c r="W47" s="2"/>
      <c r="X47" s="2"/>
      <c r="Y47" s="2"/>
      <c r="Z47" s="2"/>
    </row>
    <row r="48" spans="2:26" x14ac:dyDescent="0.4">
      <c r="B48" s="232"/>
      <c r="C48" s="234"/>
      <c r="D48" s="279" t="s">
        <v>177</v>
      </c>
      <c r="E48" s="279"/>
      <c r="F48" s="279"/>
      <c r="G48" s="279"/>
      <c r="H48" s="279"/>
      <c r="I48" s="252" t="str">
        <f t="shared" ref="I48:I61" si="10">IFERROR(J48/J$127," ")</f>
        <v xml:space="preserve"> </v>
      </c>
      <c r="J48" s="253">
        <f t="shared" ref="J48:J60" si="11">K48+S48</f>
        <v>0</v>
      </c>
      <c r="K48" s="280">
        <f t="shared" ref="K48:K60" si="12">SUM(L48:Q48)</f>
        <v>0</v>
      </c>
      <c r="L48" s="18"/>
      <c r="M48" s="28"/>
      <c r="N48" s="28"/>
      <c r="O48" s="28"/>
      <c r="P48" s="28"/>
      <c r="Q48" s="28"/>
      <c r="R48" s="255"/>
      <c r="S48" s="281">
        <f t="shared" ref="S48:S60" si="13">SUM(T48:U48)</f>
        <v>0</v>
      </c>
      <c r="T48" s="18"/>
      <c r="U48" s="19"/>
      <c r="V48" s="246"/>
      <c r="W48" s="2"/>
      <c r="X48" s="2"/>
      <c r="Y48" s="2"/>
      <c r="Z48" s="2"/>
    </row>
    <row r="49" spans="2:26" x14ac:dyDescent="0.4">
      <c r="B49" s="232"/>
      <c r="C49" s="234"/>
      <c r="D49" s="262" t="s">
        <v>178</v>
      </c>
      <c r="E49" s="262"/>
      <c r="F49" s="262"/>
      <c r="G49" s="262"/>
      <c r="H49" s="262"/>
      <c r="I49" s="257" t="str">
        <f t="shared" si="10"/>
        <v xml:space="preserve"> </v>
      </c>
      <c r="J49" s="258">
        <f t="shared" si="11"/>
        <v>0</v>
      </c>
      <c r="K49" s="283">
        <f t="shared" si="12"/>
        <v>0</v>
      </c>
      <c r="L49" s="22"/>
      <c r="M49" s="30"/>
      <c r="N49" s="30"/>
      <c r="O49" s="30"/>
      <c r="P49" s="30"/>
      <c r="Q49" s="30"/>
      <c r="R49" s="260"/>
      <c r="S49" s="261">
        <f t="shared" si="13"/>
        <v>0</v>
      </c>
      <c r="T49" s="22"/>
      <c r="U49" s="23"/>
      <c r="V49" s="246"/>
      <c r="W49" s="2"/>
      <c r="X49" s="2"/>
      <c r="Y49" s="2"/>
      <c r="Z49" s="2"/>
    </row>
    <row r="50" spans="2:26" x14ac:dyDescent="0.4">
      <c r="B50" s="232"/>
      <c r="C50" s="234"/>
      <c r="D50" s="262" t="s">
        <v>179</v>
      </c>
      <c r="E50" s="262"/>
      <c r="F50" s="262"/>
      <c r="G50" s="262"/>
      <c r="H50" s="262"/>
      <c r="I50" s="257" t="str">
        <f t="shared" si="10"/>
        <v xml:space="preserve"> </v>
      </c>
      <c r="J50" s="258">
        <f t="shared" si="11"/>
        <v>0</v>
      </c>
      <c r="K50" s="283">
        <f t="shared" si="12"/>
        <v>0</v>
      </c>
      <c r="L50" s="22"/>
      <c r="M50" s="30"/>
      <c r="N50" s="30"/>
      <c r="O50" s="30"/>
      <c r="P50" s="30"/>
      <c r="Q50" s="30"/>
      <c r="R50" s="260"/>
      <c r="S50" s="261">
        <f t="shared" si="13"/>
        <v>0</v>
      </c>
      <c r="T50" s="22"/>
      <c r="U50" s="23"/>
      <c r="V50" s="246"/>
      <c r="W50" s="2"/>
      <c r="X50" s="2"/>
      <c r="Y50" s="2"/>
      <c r="Z50" s="2"/>
    </row>
    <row r="51" spans="2:26" x14ac:dyDescent="0.4">
      <c r="B51" s="232"/>
      <c r="C51" s="234"/>
      <c r="D51" s="262" t="s">
        <v>180</v>
      </c>
      <c r="E51" s="262"/>
      <c r="F51" s="262"/>
      <c r="G51" s="262"/>
      <c r="H51" s="262"/>
      <c r="I51" s="257" t="str">
        <f t="shared" si="10"/>
        <v xml:space="preserve"> </v>
      </c>
      <c r="J51" s="258">
        <f t="shared" si="11"/>
        <v>0</v>
      </c>
      <c r="K51" s="283">
        <f t="shared" si="12"/>
        <v>0</v>
      </c>
      <c r="L51" s="22"/>
      <c r="M51" s="30"/>
      <c r="N51" s="30"/>
      <c r="O51" s="30"/>
      <c r="P51" s="30"/>
      <c r="Q51" s="30"/>
      <c r="R51" s="260"/>
      <c r="S51" s="261">
        <f t="shared" si="13"/>
        <v>0</v>
      </c>
      <c r="T51" s="22"/>
      <c r="U51" s="23"/>
      <c r="V51" s="246"/>
      <c r="W51" s="2"/>
      <c r="X51" s="2"/>
      <c r="Y51" s="2"/>
      <c r="Z51" s="2"/>
    </row>
    <row r="52" spans="2:26" x14ac:dyDescent="0.4">
      <c r="B52" s="232"/>
      <c r="C52" s="234"/>
      <c r="D52" s="263" t="s">
        <v>181</v>
      </c>
      <c r="E52" s="263"/>
      <c r="F52" s="263"/>
      <c r="G52" s="263"/>
      <c r="H52" s="263"/>
      <c r="I52" s="257" t="str">
        <f t="shared" si="10"/>
        <v xml:space="preserve"> </v>
      </c>
      <c r="J52" s="258">
        <f t="shared" si="11"/>
        <v>0</v>
      </c>
      <c r="K52" s="283">
        <f t="shared" si="12"/>
        <v>0</v>
      </c>
      <c r="L52" s="22"/>
      <c r="M52" s="30"/>
      <c r="N52" s="30"/>
      <c r="O52" s="30"/>
      <c r="P52" s="30"/>
      <c r="Q52" s="30"/>
      <c r="R52" s="260"/>
      <c r="S52" s="261">
        <f t="shared" si="13"/>
        <v>0</v>
      </c>
      <c r="T52" s="22"/>
      <c r="U52" s="23"/>
      <c r="V52" s="246"/>
      <c r="W52" s="2"/>
      <c r="X52" s="2"/>
      <c r="Y52" s="2"/>
      <c r="Z52" s="2"/>
    </row>
    <row r="53" spans="2:26" x14ac:dyDescent="0.4">
      <c r="B53" s="232"/>
      <c r="C53" s="234"/>
      <c r="D53" s="262" t="s">
        <v>182</v>
      </c>
      <c r="E53" s="262"/>
      <c r="F53" s="262"/>
      <c r="G53" s="262"/>
      <c r="H53" s="262"/>
      <c r="I53" s="257" t="str">
        <f t="shared" si="10"/>
        <v xml:space="preserve"> </v>
      </c>
      <c r="J53" s="258">
        <f t="shared" si="11"/>
        <v>0</v>
      </c>
      <c r="K53" s="283">
        <f t="shared" si="12"/>
        <v>0</v>
      </c>
      <c r="L53" s="22"/>
      <c r="M53" s="30"/>
      <c r="N53" s="30"/>
      <c r="O53" s="30"/>
      <c r="P53" s="30"/>
      <c r="Q53" s="30"/>
      <c r="R53" s="260"/>
      <c r="S53" s="261">
        <f t="shared" si="13"/>
        <v>0</v>
      </c>
      <c r="T53" s="22"/>
      <c r="U53" s="23"/>
      <c r="V53" s="246"/>
      <c r="W53" s="2"/>
      <c r="X53" s="2"/>
      <c r="Y53" s="2"/>
      <c r="Z53" s="2"/>
    </row>
    <row r="54" spans="2:26" x14ac:dyDescent="0.4">
      <c r="B54" s="232"/>
      <c r="C54" s="234"/>
      <c r="D54" s="262" t="s">
        <v>183</v>
      </c>
      <c r="E54" s="262"/>
      <c r="F54" s="262"/>
      <c r="G54" s="262"/>
      <c r="H54" s="262"/>
      <c r="I54" s="257" t="str">
        <f t="shared" si="10"/>
        <v xml:space="preserve"> </v>
      </c>
      <c r="J54" s="258">
        <f t="shared" si="11"/>
        <v>0</v>
      </c>
      <c r="K54" s="283">
        <f t="shared" si="12"/>
        <v>0</v>
      </c>
      <c r="L54" s="22"/>
      <c r="M54" s="30"/>
      <c r="N54" s="30"/>
      <c r="O54" s="30"/>
      <c r="P54" s="30"/>
      <c r="Q54" s="30"/>
      <c r="R54" s="260"/>
      <c r="S54" s="261">
        <f t="shared" si="13"/>
        <v>0</v>
      </c>
      <c r="T54" s="22"/>
      <c r="U54" s="23"/>
      <c r="V54" s="246"/>
      <c r="W54" s="2"/>
      <c r="X54" s="2"/>
      <c r="Y54" s="2"/>
      <c r="Z54" s="2"/>
    </row>
    <row r="55" spans="2:26" x14ac:dyDescent="0.4">
      <c r="B55" s="232"/>
      <c r="C55" s="234"/>
      <c r="D55" s="262" t="s">
        <v>184</v>
      </c>
      <c r="E55" s="262"/>
      <c r="F55" s="262"/>
      <c r="G55" s="262"/>
      <c r="H55" s="262"/>
      <c r="I55" s="257" t="str">
        <f t="shared" si="10"/>
        <v xml:space="preserve"> </v>
      </c>
      <c r="J55" s="258">
        <f t="shared" si="11"/>
        <v>0</v>
      </c>
      <c r="K55" s="283">
        <f t="shared" si="12"/>
        <v>0</v>
      </c>
      <c r="L55" s="22"/>
      <c r="M55" s="30"/>
      <c r="N55" s="30"/>
      <c r="O55" s="30"/>
      <c r="P55" s="30"/>
      <c r="Q55" s="30"/>
      <c r="R55" s="260"/>
      <c r="S55" s="261">
        <f t="shared" si="13"/>
        <v>0</v>
      </c>
      <c r="T55" s="22"/>
      <c r="U55" s="23"/>
      <c r="V55" s="246"/>
      <c r="W55" s="2"/>
      <c r="X55" s="2"/>
      <c r="Y55" s="2"/>
      <c r="Z55" s="2"/>
    </row>
    <row r="56" spans="2:26" x14ac:dyDescent="0.4">
      <c r="B56" s="232"/>
      <c r="C56" s="234"/>
      <c r="D56" s="263" t="s">
        <v>185</v>
      </c>
      <c r="E56" s="263"/>
      <c r="F56" s="263"/>
      <c r="G56" s="263"/>
      <c r="H56" s="263"/>
      <c r="I56" s="257" t="str">
        <f t="shared" si="10"/>
        <v xml:space="preserve"> </v>
      </c>
      <c r="J56" s="258">
        <f t="shared" si="11"/>
        <v>0</v>
      </c>
      <c r="K56" s="283">
        <f t="shared" si="12"/>
        <v>0</v>
      </c>
      <c r="L56" s="22"/>
      <c r="M56" s="30"/>
      <c r="N56" s="30"/>
      <c r="O56" s="30"/>
      <c r="P56" s="30"/>
      <c r="Q56" s="30"/>
      <c r="R56" s="260"/>
      <c r="S56" s="261">
        <f t="shared" si="13"/>
        <v>0</v>
      </c>
      <c r="T56" s="22"/>
      <c r="U56" s="23"/>
      <c r="V56" s="246"/>
      <c r="W56" s="2"/>
      <c r="X56" s="2"/>
      <c r="Y56" s="2"/>
      <c r="Z56" s="2"/>
    </row>
    <row r="57" spans="2:26" x14ac:dyDescent="0.4">
      <c r="B57" s="232"/>
      <c r="C57" s="234"/>
      <c r="D57" s="263" t="s">
        <v>186</v>
      </c>
      <c r="E57" s="263"/>
      <c r="F57" s="263"/>
      <c r="G57" s="263"/>
      <c r="H57" s="263"/>
      <c r="I57" s="257" t="str">
        <f t="shared" si="10"/>
        <v xml:space="preserve"> </v>
      </c>
      <c r="J57" s="258">
        <f t="shared" si="11"/>
        <v>0</v>
      </c>
      <c r="K57" s="283">
        <f t="shared" si="12"/>
        <v>0</v>
      </c>
      <c r="L57" s="22"/>
      <c r="M57" s="30"/>
      <c r="N57" s="30"/>
      <c r="O57" s="30"/>
      <c r="P57" s="30"/>
      <c r="Q57" s="30"/>
      <c r="R57" s="260"/>
      <c r="S57" s="261">
        <f t="shared" si="13"/>
        <v>0</v>
      </c>
      <c r="T57" s="22"/>
      <c r="U57" s="23"/>
      <c r="V57" s="246"/>
      <c r="W57" s="2"/>
      <c r="X57" s="2"/>
      <c r="Y57" s="2"/>
      <c r="Z57" s="2"/>
    </row>
    <row r="58" spans="2:26" x14ac:dyDescent="0.4">
      <c r="B58" s="232"/>
      <c r="C58" s="234"/>
      <c r="D58" s="263" t="s">
        <v>187</v>
      </c>
      <c r="E58" s="263"/>
      <c r="F58" s="263"/>
      <c r="G58" s="263"/>
      <c r="H58" s="263"/>
      <c r="I58" s="257" t="str">
        <f t="shared" si="10"/>
        <v xml:space="preserve"> </v>
      </c>
      <c r="J58" s="258">
        <f t="shared" si="11"/>
        <v>0</v>
      </c>
      <c r="K58" s="283">
        <f t="shared" si="12"/>
        <v>0</v>
      </c>
      <c r="L58" s="34"/>
      <c r="M58" s="35"/>
      <c r="N58" s="35"/>
      <c r="O58" s="35"/>
      <c r="P58" s="35"/>
      <c r="Q58" s="35"/>
      <c r="R58" s="260"/>
      <c r="S58" s="261">
        <f t="shared" si="13"/>
        <v>0</v>
      </c>
      <c r="T58" s="34"/>
      <c r="U58" s="36"/>
      <c r="V58" s="246"/>
      <c r="W58" s="2"/>
      <c r="X58" s="2"/>
      <c r="Y58" s="2"/>
      <c r="Z58" s="2"/>
    </row>
    <row r="59" spans="2:26" x14ac:dyDescent="0.4">
      <c r="B59" s="232"/>
      <c r="C59" s="234"/>
      <c r="D59" s="297" t="s">
        <v>188</v>
      </c>
      <c r="E59" s="297"/>
      <c r="F59" s="297"/>
      <c r="G59" s="297"/>
      <c r="H59" s="297"/>
      <c r="I59" s="257" t="str">
        <f t="shared" si="10"/>
        <v xml:space="preserve"> </v>
      </c>
      <c r="J59" s="258">
        <f t="shared" si="11"/>
        <v>0</v>
      </c>
      <c r="K59" s="283">
        <f t="shared" si="12"/>
        <v>0</v>
      </c>
      <c r="L59" s="34"/>
      <c r="M59" s="35"/>
      <c r="N59" s="35"/>
      <c r="O59" s="35"/>
      <c r="P59" s="35"/>
      <c r="Q59" s="35"/>
      <c r="R59" s="260"/>
      <c r="S59" s="261">
        <f t="shared" si="13"/>
        <v>0</v>
      </c>
      <c r="T59" s="34"/>
      <c r="U59" s="36"/>
      <c r="V59" s="246"/>
      <c r="W59" s="2"/>
      <c r="X59" s="2"/>
      <c r="Y59" s="2"/>
      <c r="Z59" s="2"/>
    </row>
    <row r="60" spans="2:26" x14ac:dyDescent="0.4">
      <c r="B60" s="232"/>
      <c r="C60" s="234"/>
      <c r="D60" s="263" t="s">
        <v>159</v>
      </c>
      <c r="E60" s="594"/>
      <c r="F60" s="595"/>
      <c r="G60" s="596"/>
      <c r="H60" s="263"/>
      <c r="I60" s="257" t="str">
        <f t="shared" si="10"/>
        <v xml:space="preserve"> </v>
      </c>
      <c r="J60" s="265">
        <f t="shared" si="11"/>
        <v>0</v>
      </c>
      <c r="K60" s="286">
        <f t="shared" si="12"/>
        <v>0</v>
      </c>
      <c r="L60" s="26"/>
      <c r="M60" s="37"/>
      <c r="N60" s="37"/>
      <c r="O60" s="37"/>
      <c r="P60" s="37"/>
      <c r="Q60" s="37"/>
      <c r="R60" s="260"/>
      <c r="S60" s="287">
        <f t="shared" si="13"/>
        <v>0</v>
      </c>
      <c r="T60" s="26"/>
      <c r="U60" s="27"/>
      <c r="V60" s="246"/>
      <c r="W60" s="2"/>
      <c r="X60" s="2"/>
      <c r="Y60" s="2"/>
      <c r="Z60" s="2"/>
    </row>
    <row r="61" spans="2:26" ht="15" thickBot="1" x14ac:dyDescent="0.45">
      <c r="B61" s="232"/>
      <c r="C61" s="234"/>
      <c r="D61" s="262"/>
      <c r="E61" s="262"/>
      <c r="F61" s="262"/>
      <c r="G61" s="268" t="s">
        <v>160</v>
      </c>
      <c r="H61" s="268"/>
      <c r="I61" s="269" t="str">
        <f t="shared" si="10"/>
        <v xml:space="preserve"> </v>
      </c>
      <c r="J61" s="270">
        <f t="shared" ref="J61:Q61" si="14">SUM(J48:J60)</f>
        <v>0</v>
      </c>
      <c r="K61" s="271">
        <f t="shared" si="14"/>
        <v>0</v>
      </c>
      <c r="L61" s="272">
        <f t="shared" si="14"/>
        <v>0</v>
      </c>
      <c r="M61" s="273">
        <f t="shared" si="14"/>
        <v>0</v>
      </c>
      <c r="N61" s="273">
        <f t="shared" si="14"/>
        <v>0</v>
      </c>
      <c r="O61" s="273">
        <f t="shared" si="14"/>
        <v>0</v>
      </c>
      <c r="P61" s="273">
        <f t="shared" si="14"/>
        <v>0</v>
      </c>
      <c r="Q61" s="273">
        <f t="shared" si="14"/>
        <v>0</v>
      </c>
      <c r="R61" s="274"/>
      <c r="S61" s="275">
        <f>SUM(S48:S60)</f>
        <v>0</v>
      </c>
      <c r="T61" s="272">
        <f>SUM(T48:T60)</f>
        <v>0</v>
      </c>
      <c r="U61" s="276">
        <f>SUM(U48:U60)</f>
        <v>0</v>
      </c>
      <c r="V61" s="246"/>
      <c r="W61" s="2"/>
      <c r="X61" s="2"/>
      <c r="Y61" s="2"/>
      <c r="Z61" s="2"/>
    </row>
    <row r="62" spans="2:26" x14ac:dyDescent="0.4">
      <c r="B62" s="232"/>
      <c r="C62" s="262"/>
      <c r="D62" s="262"/>
      <c r="E62" s="262"/>
      <c r="F62" s="262"/>
      <c r="G62" s="262"/>
      <c r="H62" s="262"/>
      <c r="I62" s="235"/>
      <c r="J62" s="277"/>
      <c r="K62" s="251"/>
      <c r="L62" s="298"/>
      <c r="M62" s="299"/>
      <c r="N62" s="299"/>
      <c r="O62" s="299"/>
      <c r="P62" s="251"/>
      <c r="Q62" s="299"/>
      <c r="R62" s="255"/>
      <c r="S62" s="299"/>
      <c r="T62" s="298"/>
      <c r="U62" s="299"/>
      <c r="V62" s="246"/>
      <c r="W62" s="2"/>
      <c r="X62" s="2"/>
      <c r="Y62" s="2"/>
      <c r="Z62" s="2"/>
    </row>
    <row r="63" spans="2:26" ht="15" thickBot="1" x14ac:dyDescent="0.45">
      <c r="B63" s="232"/>
      <c r="C63" s="247" t="s">
        <v>189</v>
      </c>
      <c r="D63" s="247"/>
      <c r="E63" s="247"/>
      <c r="F63" s="247"/>
      <c r="G63" s="247"/>
      <c r="H63" s="248"/>
      <c r="I63" s="248"/>
      <c r="J63" s="248"/>
      <c r="K63" s="248"/>
      <c r="L63" s="235"/>
      <c r="M63" s="234"/>
      <c r="N63" s="234"/>
      <c r="O63" s="249"/>
      <c r="P63" s="250"/>
      <c r="Q63" s="250"/>
      <c r="R63" s="242"/>
      <c r="S63" s="234"/>
      <c r="T63" s="250"/>
      <c r="U63" s="250"/>
      <c r="V63" s="246"/>
      <c r="W63" s="2"/>
      <c r="X63" s="2"/>
      <c r="Y63" s="2"/>
      <c r="Z63" s="2"/>
    </row>
    <row r="64" spans="2:26" x14ac:dyDescent="0.4">
      <c r="B64" s="232"/>
      <c r="C64" s="234"/>
      <c r="D64" s="279" t="s">
        <v>190</v>
      </c>
      <c r="E64" s="279"/>
      <c r="F64" s="279"/>
      <c r="G64" s="279"/>
      <c r="H64" s="279"/>
      <c r="I64" s="252" t="str">
        <f>IFERROR(J64/J$127," ")</f>
        <v xml:space="preserve"> </v>
      </c>
      <c r="J64" s="300">
        <f>K64+S64</f>
        <v>0</v>
      </c>
      <c r="K64" s="280">
        <f>SUM(L64:Q64)</f>
        <v>0</v>
      </c>
      <c r="L64" s="18"/>
      <c r="M64" s="28"/>
      <c r="N64" s="28"/>
      <c r="O64" s="28"/>
      <c r="P64" s="28"/>
      <c r="Q64" s="28"/>
      <c r="R64" s="255"/>
      <c r="S64" s="281">
        <f>SUM(T64:U64)</f>
        <v>0</v>
      </c>
      <c r="T64" s="18"/>
      <c r="U64" s="19"/>
      <c r="V64" s="246"/>
      <c r="W64" s="2"/>
      <c r="X64" s="2"/>
      <c r="Y64" s="2"/>
      <c r="Z64" s="2"/>
    </row>
    <row r="65" spans="2:26" x14ac:dyDescent="0.4">
      <c r="B65" s="232"/>
      <c r="C65" s="234"/>
      <c r="D65" s="262" t="s">
        <v>191</v>
      </c>
      <c r="E65" s="262"/>
      <c r="F65" s="262"/>
      <c r="G65" s="262"/>
      <c r="H65" s="262"/>
      <c r="I65" s="257" t="str">
        <f>IFERROR(J65/J$127," ")</f>
        <v xml:space="preserve"> </v>
      </c>
      <c r="J65" s="301">
        <f>K65+S65</f>
        <v>0</v>
      </c>
      <c r="K65" s="286">
        <f>SUM(L65:Q65)</f>
        <v>0</v>
      </c>
      <c r="L65" s="38"/>
      <c r="M65" s="39"/>
      <c r="N65" s="39"/>
      <c r="O65" s="39"/>
      <c r="P65" s="39"/>
      <c r="Q65" s="39"/>
      <c r="R65" s="260"/>
      <c r="S65" s="302">
        <f>SUM(T65:U65)</f>
        <v>0</v>
      </c>
      <c r="T65" s="38"/>
      <c r="U65" s="40"/>
      <c r="V65" s="246"/>
      <c r="W65" s="2"/>
      <c r="X65" s="2"/>
      <c r="Y65" s="2"/>
      <c r="Z65" s="2"/>
    </row>
    <row r="66" spans="2:26" x14ac:dyDescent="0.4">
      <c r="B66" s="232"/>
      <c r="C66" s="234"/>
      <c r="D66" s="262" t="s">
        <v>159</v>
      </c>
      <c r="E66" s="594"/>
      <c r="F66" s="595"/>
      <c r="G66" s="596"/>
      <c r="H66" s="262"/>
      <c r="I66" s="257" t="str">
        <f>IFERROR(J66/J$127," ")</f>
        <v xml:space="preserve"> </v>
      </c>
      <c r="J66" s="303">
        <f>K66+S66</f>
        <v>0</v>
      </c>
      <c r="K66" s="286">
        <f>SUM(L66:Q66)</f>
        <v>0</v>
      </c>
      <c r="L66" s="41"/>
      <c r="M66" s="42"/>
      <c r="N66" s="43"/>
      <c r="O66" s="44"/>
      <c r="P66" s="42"/>
      <c r="Q66" s="45"/>
      <c r="R66" s="260"/>
      <c r="S66" s="304">
        <f>SUM(T66:U66)</f>
        <v>0</v>
      </c>
      <c r="T66" s="46"/>
      <c r="U66" s="47"/>
      <c r="V66" s="246"/>
      <c r="W66" s="2"/>
      <c r="X66" s="2"/>
      <c r="Y66" s="2"/>
      <c r="Z66" s="2"/>
    </row>
    <row r="67" spans="2:26" ht="15" thickBot="1" x14ac:dyDescent="0.45">
      <c r="B67" s="232"/>
      <c r="C67" s="234"/>
      <c r="D67" s="262"/>
      <c r="E67" s="262"/>
      <c r="F67" s="262"/>
      <c r="G67" s="268" t="s">
        <v>160</v>
      </c>
      <c r="H67" s="268"/>
      <c r="I67" s="269" t="str">
        <f>IFERROR(J67/J$127," ")</f>
        <v xml:space="preserve"> </v>
      </c>
      <c r="J67" s="270">
        <f t="shared" ref="J67:Q67" si="15">SUM(J64:J66)</f>
        <v>0</v>
      </c>
      <c r="K67" s="271">
        <f t="shared" si="15"/>
        <v>0</v>
      </c>
      <c r="L67" s="272">
        <f t="shared" si="15"/>
        <v>0</v>
      </c>
      <c r="M67" s="273">
        <f t="shared" si="15"/>
        <v>0</v>
      </c>
      <c r="N67" s="273">
        <f t="shared" si="15"/>
        <v>0</v>
      </c>
      <c r="O67" s="273">
        <f t="shared" si="15"/>
        <v>0</v>
      </c>
      <c r="P67" s="273">
        <f t="shared" si="15"/>
        <v>0</v>
      </c>
      <c r="Q67" s="273">
        <f t="shared" si="15"/>
        <v>0</v>
      </c>
      <c r="R67" s="274"/>
      <c r="S67" s="275">
        <f>SUM(S64:S66)</f>
        <v>0</v>
      </c>
      <c r="T67" s="272">
        <f>SUM(T64:T66)</f>
        <v>0</v>
      </c>
      <c r="U67" s="276">
        <f>SUM(U64:U66)</f>
        <v>0</v>
      </c>
      <c r="V67" s="246"/>
      <c r="W67" s="2"/>
      <c r="X67" s="2"/>
      <c r="Y67" s="2"/>
      <c r="Z67" s="2"/>
    </row>
    <row r="68" spans="2:26" x14ac:dyDescent="0.4">
      <c r="B68" s="232"/>
      <c r="C68" s="262"/>
      <c r="D68" s="268"/>
      <c r="E68" s="268"/>
      <c r="F68" s="268"/>
      <c r="G68" s="268"/>
      <c r="H68" s="268"/>
      <c r="I68" s="235"/>
      <c r="J68" s="235"/>
      <c r="K68" s="234"/>
      <c r="L68" s="278"/>
      <c r="M68" s="278"/>
      <c r="N68" s="278"/>
      <c r="O68" s="278"/>
      <c r="P68" s="234"/>
      <c r="Q68" s="278"/>
      <c r="R68" s="260"/>
      <c r="S68" s="278"/>
      <c r="T68" s="278"/>
      <c r="U68" s="278"/>
      <c r="V68" s="246"/>
      <c r="W68" s="2"/>
      <c r="X68" s="2"/>
      <c r="Y68" s="2"/>
      <c r="Z68" s="2"/>
    </row>
    <row r="69" spans="2:26" ht="15" thickBot="1" x14ac:dyDescent="0.45">
      <c r="B69" s="232"/>
      <c r="C69" s="247" t="s">
        <v>192</v>
      </c>
      <c r="D69" s="247"/>
      <c r="E69" s="247"/>
      <c r="F69" s="247"/>
      <c r="G69" s="247"/>
      <c r="H69" s="248"/>
      <c r="I69" s="248"/>
      <c r="J69" s="248"/>
      <c r="K69" s="248"/>
      <c r="L69" s="235"/>
      <c r="M69" s="234"/>
      <c r="N69" s="234"/>
      <c r="O69" s="249"/>
      <c r="P69" s="250"/>
      <c r="Q69" s="250"/>
      <c r="R69" s="242"/>
      <c r="S69" s="234"/>
      <c r="T69" s="250"/>
      <c r="U69" s="250"/>
      <c r="V69" s="246"/>
      <c r="W69" s="2"/>
      <c r="X69" s="2"/>
      <c r="Y69" s="2"/>
      <c r="Z69" s="2"/>
    </row>
    <row r="70" spans="2:26" x14ac:dyDescent="0.4">
      <c r="B70" s="232"/>
      <c r="C70" s="234"/>
      <c r="D70" s="279" t="s">
        <v>193</v>
      </c>
      <c r="E70" s="279"/>
      <c r="F70" s="279"/>
      <c r="G70" s="279"/>
      <c r="H70" s="279"/>
      <c r="I70" s="252" t="str">
        <f t="shared" ref="I70:I76" si="16">IFERROR(J70/J$127," ")</f>
        <v xml:space="preserve"> </v>
      </c>
      <c r="J70" s="253">
        <f t="shared" ref="J70:J75" si="17">K70+S70</f>
        <v>0</v>
      </c>
      <c r="K70" s="280">
        <f t="shared" ref="K70:K75" si="18">SUM(L70:Q70)</f>
        <v>0</v>
      </c>
      <c r="L70" s="18"/>
      <c r="M70" s="28"/>
      <c r="N70" s="28"/>
      <c r="O70" s="28"/>
      <c r="P70" s="28"/>
      <c r="Q70" s="28"/>
      <c r="R70" s="255"/>
      <c r="S70" s="281">
        <f t="shared" ref="S70:S75" si="19">SUM(T70:U70)</f>
        <v>0</v>
      </c>
      <c r="T70" s="18"/>
      <c r="U70" s="19"/>
      <c r="V70" s="246"/>
      <c r="W70" s="2"/>
      <c r="X70" s="2"/>
      <c r="Y70" s="2"/>
      <c r="Z70" s="2"/>
    </row>
    <row r="71" spans="2:26" x14ac:dyDescent="0.4">
      <c r="B71" s="232"/>
      <c r="C71" s="234"/>
      <c r="D71" s="262" t="s">
        <v>194</v>
      </c>
      <c r="E71" s="262"/>
      <c r="F71" s="262"/>
      <c r="G71" s="262"/>
      <c r="H71" s="262"/>
      <c r="I71" s="257" t="str">
        <f t="shared" si="16"/>
        <v xml:space="preserve"> </v>
      </c>
      <c r="J71" s="258">
        <f t="shared" si="17"/>
        <v>0</v>
      </c>
      <c r="K71" s="283">
        <f t="shared" si="18"/>
        <v>0</v>
      </c>
      <c r="L71" s="22"/>
      <c r="M71" s="30"/>
      <c r="N71" s="30"/>
      <c r="O71" s="30"/>
      <c r="P71" s="30"/>
      <c r="Q71" s="30"/>
      <c r="R71" s="260"/>
      <c r="S71" s="261">
        <f t="shared" si="19"/>
        <v>0</v>
      </c>
      <c r="T71" s="22"/>
      <c r="U71" s="23"/>
      <c r="V71" s="246"/>
      <c r="W71" s="2"/>
      <c r="X71" s="2"/>
      <c r="Y71" s="2"/>
      <c r="Z71" s="2"/>
    </row>
    <row r="72" spans="2:26" x14ac:dyDescent="0.4">
      <c r="B72" s="232"/>
      <c r="C72" s="234"/>
      <c r="D72" s="262" t="s">
        <v>195</v>
      </c>
      <c r="E72" s="262"/>
      <c r="F72" s="262"/>
      <c r="G72" s="262"/>
      <c r="H72" s="262"/>
      <c r="I72" s="257" t="str">
        <f t="shared" si="16"/>
        <v xml:space="preserve"> </v>
      </c>
      <c r="J72" s="258">
        <f t="shared" si="17"/>
        <v>0</v>
      </c>
      <c r="K72" s="283">
        <f t="shared" si="18"/>
        <v>0</v>
      </c>
      <c r="L72" s="22"/>
      <c r="M72" s="30"/>
      <c r="N72" s="30"/>
      <c r="O72" s="30"/>
      <c r="P72" s="30"/>
      <c r="Q72" s="30"/>
      <c r="R72" s="260"/>
      <c r="S72" s="261">
        <f t="shared" si="19"/>
        <v>0</v>
      </c>
      <c r="T72" s="22"/>
      <c r="U72" s="23"/>
      <c r="V72" s="246"/>
      <c r="W72" s="2"/>
      <c r="X72" s="2"/>
      <c r="Y72" s="2"/>
      <c r="Z72" s="2"/>
    </row>
    <row r="73" spans="2:26" x14ac:dyDescent="0.4">
      <c r="B73" s="232"/>
      <c r="C73" s="234"/>
      <c r="D73" s="262" t="s">
        <v>196</v>
      </c>
      <c r="E73" s="262"/>
      <c r="F73" s="262"/>
      <c r="G73" s="262"/>
      <c r="H73" s="262"/>
      <c r="I73" s="257" t="str">
        <f t="shared" si="16"/>
        <v xml:space="preserve"> </v>
      </c>
      <c r="J73" s="258">
        <f t="shared" si="17"/>
        <v>0</v>
      </c>
      <c r="K73" s="283">
        <f t="shared" si="18"/>
        <v>0</v>
      </c>
      <c r="L73" s="22"/>
      <c r="M73" s="30"/>
      <c r="N73" s="30"/>
      <c r="O73" s="30"/>
      <c r="P73" s="30"/>
      <c r="Q73" s="30"/>
      <c r="R73" s="260"/>
      <c r="S73" s="261">
        <f t="shared" si="19"/>
        <v>0</v>
      </c>
      <c r="T73" s="22"/>
      <c r="U73" s="23"/>
      <c r="V73" s="246"/>
      <c r="W73" s="2"/>
      <c r="X73" s="2"/>
      <c r="Y73" s="2"/>
      <c r="Z73" s="2"/>
    </row>
    <row r="74" spans="2:26" x14ac:dyDescent="0.4">
      <c r="B74" s="232"/>
      <c r="C74" s="234"/>
      <c r="D74" s="262" t="s">
        <v>197</v>
      </c>
      <c r="E74" s="262"/>
      <c r="F74" s="262"/>
      <c r="G74" s="262"/>
      <c r="H74" s="262"/>
      <c r="I74" s="257" t="str">
        <f t="shared" si="16"/>
        <v xml:space="preserve"> </v>
      </c>
      <c r="J74" s="305">
        <f t="shared" si="17"/>
        <v>0</v>
      </c>
      <c r="K74" s="283">
        <f t="shared" si="18"/>
        <v>0</v>
      </c>
      <c r="L74" s="38"/>
      <c r="M74" s="48"/>
      <c r="N74" s="39"/>
      <c r="O74" s="39"/>
      <c r="P74" s="39"/>
      <c r="Q74" s="39"/>
      <c r="R74" s="260"/>
      <c r="S74" s="302">
        <f t="shared" si="19"/>
        <v>0</v>
      </c>
      <c r="T74" s="49"/>
      <c r="U74" s="40"/>
      <c r="V74" s="246"/>
      <c r="W74" s="2"/>
      <c r="X74" s="2"/>
      <c r="Y74" s="2"/>
      <c r="Z74" s="2"/>
    </row>
    <row r="75" spans="2:26" x14ac:dyDescent="0.4">
      <c r="B75" s="232"/>
      <c r="C75" s="234"/>
      <c r="D75" s="262" t="s">
        <v>159</v>
      </c>
      <c r="E75" s="594"/>
      <c r="F75" s="595"/>
      <c r="G75" s="596"/>
      <c r="H75" s="262"/>
      <c r="I75" s="257" t="str">
        <f t="shared" si="16"/>
        <v xml:space="preserve"> </v>
      </c>
      <c r="J75" s="303">
        <f t="shared" si="17"/>
        <v>0</v>
      </c>
      <c r="K75" s="283">
        <f t="shared" si="18"/>
        <v>0</v>
      </c>
      <c r="L75" s="50"/>
      <c r="M75" s="43"/>
      <c r="N75" s="51"/>
      <c r="O75" s="45"/>
      <c r="P75" s="45"/>
      <c r="Q75" s="45"/>
      <c r="R75" s="260"/>
      <c r="S75" s="304">
        <f t="shared" si="19"/>
        <v>0</v>
      </c>
      <c r="T75" s="46"/>
      <c r="U75" s="47"/>
      <c r="V75" s="246"/>
      <c r="W75" s="2"/>
      <c r="X75" s="2"/>
      <c r="Y75" s="2"/>
      <c r="Z75" s="2"/>
    </row>
    <row r="76" spans="2:26" ht="15" thickBot="1" x14ac:dyDescent="0.45">
      <c r="B76" s="232"/>
      <c r="C76" s="234"/>
      <c r="D76" s="262"/>
      <c r="E76" s="262"/>
      <c r="F76" s="262"/>
      <c r="G76" s="268" t="s">
        <v>160</v>
      </c>
      <c r="H76" s="268"/>
      <c r="I76" s="269" t="str">
        <f t="shared" si="16"/>
        <v xml:space="preserve"> </v>
      </c>
      <c r="J76" s="270">
        <f t="shared" ref="J76:Q76" si="20">SUM(J70:J75)</f>
        <v>0</v>
      </c>
      <c r="K76" s="271">
        <f t="shared" si="20"/>
        <v>0</v>
      </c>
      <c r="L76" s="306">
        <f t="shared" si="20"/>
        <v>0</v>
      </c>
      <c r="M76" s="273">
        <f t="shared" si="20"/>
        <v>0</v>
      </c>
      <c r="N76" s="273">
        <f t="shared" si="20"/>
        <v>0</v>
      </c>
      <c r="O76" s="273">
        <f t="shared" si="20"/>
        <v>0</v>
      </c>
      <c r="P76" s="273">
        <f t="shared" si="20"/>
        <v>0</v>
      </c>
      <c r="Q76" s="273">
        <f t="shared" si="20"/>
        <v>0</v>
      </c>
      <c r="R76" s="274"/>
      <c r="S76" s="275">
        <f>SUM(S70:S75)</f>
        <v>0</v>
      </c>
      <c r="T76" s="272">
        <f>SUM(T70:T75)</f>
        <v>0</v>
      </c>
      <c r="U76" s="276">
        <f>SUM(U70:U75)</f>
        <v>0</v>
      </c>
      <c r="V76" s="246"/>
      <c r="W76" s="2"/>
      <c r="X76" s="2"/>
      <c r="Y76" s="2"/>
      <c r="Z76" s="2"/>
    </row>
    <row r="77" spans="2:26" ht="15" thickBot="1" x14ac:dyDescent="0.45">
      <c r="B77" s="288"/>
      <c r="C77" s="289"/>
      <c r="D77" s="307"/>
      <c r="E77" s="307"/>
      <c r="F77" s="307"/>
      <c r="G77" s="307"/>
      <c r="H77" s="307"/>
      <c r="I77" s="290"/>
      <c r="J77" s="291"/>
      <c r="K77" s="292"/>
      <c r="L77" s="294"/>
      <c r="M77" s="294"/>
      <c r="N77" s="294"/>
      <c r="O77" s="294"/>
      <c r="P77" s="292"/>
      <c r="Q77" s="294"/>
      <c r="R77" s="295"/>
      <c r="S77" s="294"/>
      <c r="T77" s="294"/>
      <c r="U77" s="294"/>
      <c r="V77" s="296"/>
      <c r="W77" s="2"/>
      <c r="X77" s="2"/>
      <c r="Y77" s="2"/>
      <c r="Z77" s="2"/>
    </row>
    <row r="78" spans="2:26" ht="15" thickBot="1" x14ac:dyDescent="0.45">
      <c r="B78" s="232"/>
      <c r="C78" s="247" t="s">
        <v>198</v>
      </c>
      <c r="D78" s="247"/>
      <c r="E78" s="247"/>
      <c r="F78" s="247"/>
      <c r="G78" s="247"/>
      <c r="H78" s="248"/>
      <c r="I78" s="248"/>
      <c r="J78" s="248"/>
      <c r="K78" s="248"/>
      <c r="L78" s="278"/>
      <c r="M78" s="278"/>
      <c r="N78" s="278"/>
      <c r="O78" s="278"/>
      <c r="P78" s="234"/>
      <c r="Q78" s="278"/>
      <c r="R78" s="260"/>
      <c r="S78" s="278"/>
      <c r="T78" s="278"/>
      <c r="U78" s="278"/>
      <c r="V78" s="246"/>
      <c r="W78" s="2"/>
      <c r="X78" s="2"/>
      <c r="Y78" s="2"/>
      <c r="Z78" s="2"/>
    </row>
    <row r="79" spans="2:26" x14ac:dyDescent="0.4">
      <c r="B79" s="232"/>
      <c r="C79" s="234"/>
      <c r="D79" s="279" t="s">
        <v>199</v>
      </c>
      <c r="E79" s="279"/>
      <c r="F79" s="279"/>
      <c r="G79" s="279"/>
      <c r="H79" s="279"/>
      <c r="I79" s="252" t="str">
        <f t="shared" ref="I79:I87" si="21">IFERROR(J79/J$127," ")</f>
        <v xml:space="preserve"> </v>
      </c>
      <c r="J79" s="253">
        <f t="shared" ref="J79:J86" si="22">K79+S79</f>
        <v>0</v>
      </c>
      <c r="K79" s="280">
        <f t="shared" ref="K79:K86" si="23">SUM(L79:Q79)</f>
        <v>0</v>
      </c>
      <c r="L79" s="18"/>
      <c r="M79" s="28"/>
      <c r="N79" s="28"/>
      <c r="O79" s="28"/>
      <c r="P79" s="28"/>
      <c r="Q79" s="28"/>
      <c r="R79" s="255"/>
      <c r="S79" s="281">
        <f t="shared" ref="S79:S86" si="24">SUM(T79:U79)</f>
        <v>0</v>
      </c>
      <c r="T79" s="18"/>
      <c r="U79" s="19"/>
      <c r="V79" s="246"/>
      <c r="W79" s="2"/>
      <c r="X79" s="2"/>
      <c r="Y79" s="2"/>
      <c r="Z79" s="2"/>
    </row>
    <row r="80" spans="2:26" x14ac:dyDescent="0.4">
      <c r="B80" s="232"/>
      <c r="C80" s="234"/>
      <c r="D80" s="262" t="s">
        <v>200</v>
      </c>
      <c r="E80" s="262"/>
      <c r="F80" s="262"/>
      <c r="G80" s="262"/>
      <c r="H80" s="262"/>
      <c r="I80" s="257" t="str">
        <f t="shared" si="21"/>
        <v xml:space="preserve"> </v>
      </c>
      <c r="J80" s="258">
        <f t="shared" si="22"/>
        <v>0</v>
      </c>
      <c r="K80" s="283">
        <f t="shared" si="23"/>
        <v>0</v>
      </c>
      <c r="L80" s="22"/>
      <c r="M80" s="30"/>
      <c r="N80" s="30"/>
      <c r="O80" s="30"/>
      <c r="P80" s="30"/>
      <c r="Q80" s="30"/>
      <c r="R80" s="260"/>
      <c r="S80" s="261">
        <f t="shared" si="24"/>
        <v>0</v>
      </c>
      <c r="T80" s="22"/>
      <c r="U80" s="23"/>
      <c r="V80" s="246"/>
      <c r="W80" s="2"/>
      <c r="X80" s="2"/>
      <c r="Y80" s="2"/>
      <c r="Z80" s="2"/>
    </row>
    <row r="81" spans="2:26" x14ac:dyDescent="0.4">
      <c r="B81" s="232"/>
      <c r="C81" s="234"/>
      <c r="D81" s="262" t="s">
        <v>201</v>
      </c>
      <c r="E81" s="262"/>
      <c r="F81" s="262"/>
      <c r="G81" s="262"/>
      <c r="H81" s="262"/>
      <c r="I81" s="257" t="str">
        <f t="shared" si="21"/>
        <v xml:space="preserve"> </v>
      </c>
      <c r="J81" s="258">
        <f t="shared" si="22"/>
        <v>0</v>
      </c>
      <c r="K81" s="283">
        <f t="shared" si="23"/>
        <v>0</v>
      </c>
      <c r="L81" s="22"/>
      <c r="M81" s="30"/>
      <c r="N81" s="30"/>
      <c r="O81" s="30"/>
      <c r="P81" s="30"/>
      <c r="Q81" s="30"/>
      <c r="R81" s="260"/>
      <c r="S81" s="261">
        <f t="shared" si="24"/>
        <v>0</v>
      </c>
      <c r="T81" s="22"/>
      <c r="U81" s="23"/>
      <c r="V81" s="246"/>
      <c r="W81" s="2"/>
      <c r="X81" s="2"/>
      <c r="Y81" s="2"/>
      <c r="Z81" s="2"/>
    </row>
    <row r="82" spans="2:26" x14ac:dyDescent="0.4">
      <c r="B82" s="232"/>
      <c r="C82" s="234"/>
      <c r="D82" s="263" t="s">
        <v>202</v>
      </c>
      <c r="E82" s="263"/>
      <c r="F82" s="263"/>
      <c r="G82" s="263"/>
      <c r="H82" s="263"/>
      <c r="I82" s="257" t="str">
        <f t="shared" si="21"/>
        <v xml:space="preserve"> </v>
      </c>
      <c r="J82" s="258">
        <f t="shared" si="22"/>
        <v>0</v>
      </c>
      <c r="K82" s="283">
        <f t="shared" si="23"/>
        <v>0</v>
      </c>
      <c r="L82" s="22"/>
      <c r="M82" s="30"/>
      <c r="N82" s="30"/>
      <c r="O82" s="30"/>
      <c r="P82" s="30"/>
      <c r="Q82" s="30"/>
      <c r="R82" s="260"/>
      <c r="S82" s="261">
        <f t="shared" si="24"/>
        <v>0</v>
      </c>
      <c r="T82" s="22"/>
      <c r="U82" s="23"/>
      <c r="V82" s="246"/>
      <c r="W82" s="2"/>
      <c r="X82" s="2"/>
      <c r="Y82" s="2"/>
      <c r="Z82" s="2"/>
    </row>
    <row r="83" spans="2:26" x14ac:dyDescent="0.4">
      <c r="B83" s="232"/>
      <c r="C83" s="234"/>
      <c r="D83" s="263" t="s">
        <v>203</v>
      </c>
      <c r="E83" s="263"/>
      <c r="F83" s="263"/>
      <c r="G83" s="263"/>
      <c r="H83" s="263"/>
      <c r="I83" s="257" t="str">
        <f t="shared" si="21"/>
        <v xml:space="preserve"> </v>
      </c>
      <c r="J83" s="258">
        <f t="shared" si="22"/>
        <v>0</v>
      </c>
      <c r="K83" s="283">
        <f t="shared" si="23"/>
        <v>0</v>
      </c>
      <c r="L83" s="22"/>
      <c r="M83" s="30"/>
      <c r="N83" s="30"/>
      <c r="O83" s="30"/>
      <c r="P83" s="30"/>
      <c r="Q83" s="30"/>
      <c r="R83" s="260"/>
      <c r="S83" s="261">
        <f t="shared" si="24"/>
        <v>0</v>
      </c>
      <c r="T83" s="22"/>
      <c r="U83" s="23"/>
      <c r="V83" s="246"/>
      <c r="W83" s="2"/>
      <c r="X83" s="2"/>
      <c r="Y83" s="2"/>
      <c r="Z83" s="2"/>
    </row>
    <row r="84" spans="2:26" x14ac:dyDescent="0.4">
      <c r="B84" s="232"/>
      <c r="C84" s="234"/>
      <c r="D84" s="263" t="s">
        <v>204</v>
      </c>
      <c r="E84" s="263"/>
      <c r="F84" s="263"/>
      <c r="G84" s="263"/>
      <c r="H84" s="263"/>
      <c r="I84" s="257" t="str">
        <f t="shared" si="21"/>
        <v xml:space="preserve"> </v>
      </c>
      <c r="J84" s="258">
        <f t="shared" si="22"/>
        <v>0</v>
      </c>
      <c r="K84" s="283">
        <f t="shared" si="23"/>
        <v>0</v>
      </c>
      <c r="L84" s="22"/>
      <c r="M84" s="30"/>
      <c r="N84" s="30"/>
      <c r="O84" s="30"/>
      <c r="P84" s="30"/>
      <c r="Q84" s="30"/>
      <c r="R84" s="260"/>
      <c r="S84" s="261">
        <f t="shared" si="24"/>
        <v>0</v>
      </c>
      <c r="T84" s="22"/>
      <c r="U84" s="23"/>
      <c r="V84" s="246"/>
      <c r="W84" s="2"/>
      <c r="X84" s="2"/>
      <c r="Y84" s="2"/>
      <c r="Z84" s="2"/>
    </row>
    <row r="85" spans="2:26" x14ac:dyDescent="0.4">
      <c r="B85" s="232"/>
      <c r="C85" s="234"/>
      <c r="D85" s="263" t="s">
        <v>205</v>
      </c>
      <c r="E85" s="263"/>
      <c r="F85" s="263"/>
      <c r="G85" s="263"/>
      <c r="H85" s="263"/>
      <c r="I85" s="257" t="str">
        <f t="shared" si="21"/>
        <v xml:space="preserve"> </v>
      </c>
      <c r="J85" s="258">
        <f t="shared" si="22"/>
        <v>0</v>
      </c>
      <c r="K85" s="283">
        <f t="shared" si="23"/>
        <v>0</v>
      </c>
      <c r="L85" s="22"/>
      <c r="M85" s="30"/>
      <c r="N85" s="30"/>
      <c r="O85" s="30"/>
      <c r="P85" s="30"/>
      <c r="Q85" s="30"/>
      <c r="R85" s="260"/>
      <c r="S85" s="261">
        <f t="shared" si="24"/>
        <v>0</v>
      </c>
      <c r="T85" s="22"/>
      <c r="U85" s="23"/>
      <c r="V85" s="246"/>
      <c r="W85" s="2"/>
      <c r="X85" s="2"/>
      <c r="Y85" s="2"/>
      <c r="Z85" s="2"/>
    </row>
    <row r="86" spans="2:26" x14ac:dyDescent="0.4">
      <c r="B86" s="232"/>
      <c r="C86" s="234"/>
      <c r="D86" s="263" t="s">
        <v>159</v>
      </c>
      <c r="E86" s="594"/>
      <c r="F86" s="595"/>
      <c r="G86" s="596"/>
      <c r="H86" s="263"/>
      <c r="I86" s="257" t="str">
        <f t="shared" si="21"/>
        <v xml:space="preserve"> </v>
      </c>
      <c r="J86" s="265">
        <f t="shared" si="22"/>
        <v>0</v>
      </c>
      <c r="K86" s="283">
        <f t="shared" si="23"/>
        <v>0</v>
      </c>
      <c r="L86" s="31"/>
      <c r="M86" s="32"/>
      <c r="N86" s="32"/>
      <c r="O86" s="32"/>
      <c r="P86" s="32"/>
      <c r="Q86" s="32"/>
      <c r="R86" s="260"/>
      <c r="S86" s="287">
        <f t="shared" si="24"/>
        <v>0</v>
      </c>
      <c r="T86" s="31"/>
      <c r="U86" s="33"/>
      <c r="V86" s="246"/>
      <c r="W86" s="2"/>
      <c r="X86" s="2"/>
      <c r="Y86" s="2"/>
      <c r="Z86" s="2"/>
    </row>
    <row r="87" spans="2:26" ht="15" thickBot="1" x14ac:dyDescent="0.45">
      <c r="B87" s="232"/>
      <c r="C87" s="234"/>
      <c r="D87" s="262"/>
      <c r="E87" s="262"/>
      <c r="F87" s="262"/>
      <c r="G87" s="268" t="s">
        <v>160</v>
      </c>
      <c r="H87" s="268"/>
      <c r="I87" s="269" t="str">
        <f t="shared" si="21"/>
        <v xml:space="preserve"> </v>
      </c>
      <c r="J87" s="270">
        <f t="shared" ref="J87:Q87" si="25">SUM(J79:J86)</f>
        <v>0</v>
      </c>
      <c r="K87" s="271">
        <f t="shared" si="25"/>
        <v>0</v>
      </c>
      <c r="L87" s="272">
        <f t="shared" si="25"/>
        <v>0</v>
      </c>
      <c r="M87" s="273">
        <f t="shared" si="25"/>
        <v>0</v>
      </c>
      <c r="N87" s="273">
        <f t="shared" si="25"/>
        <v>0</v>
      </c>
      <c r="O87" s="273">
        <f t="shared" si="25"/>
        <v>0</v>
      </c>
      <c r="P87" s="273">
        <f t="shared" si="25"/>
        <v>0</v>
      </c>
      <c r="Q87" s="273">
        <f t="shared" si="25"/>
        <v>0</v>
      </c>
      <c r="R87" s="274"/>
      <c r="S87" s="275">
        <f>SUM(S79:S86)</f>
        <v>0</v>
      </c>
      <c r="T87" s="272">
        <f>SUM(T79:T86)</f>
        <v>0</v>
      </c>
      <c r="U87" s="276">
        <f>SUM(U79:U86)</f>
        <v>0</v>
      </c>
      <c r="V87" s="246"/>
      <c r="W87" s="2"/>
      <c r="X87" s="2"/>
      <c r="Y87" s="2"/>
      <c r="Z87" s="2"/>
    </row>
    <row r="88" spans="2:26" x14ac:dyDescent="0.4">
      <c r="B88" s="232"/>
      <c r="C88" s="262"/>
      <c r="D88" s="262"/>
      <c r="E88" s="262"/>
      <c r="F88" s="262"/>
      <c r="G88" s="262"/>
      <c r="H88" s="262"/>
      <c r="I88" s="235"/>
      <c r="J88" s="277"/>
      <c r="K88" s="234"/>
      <c r="L88" s="278"/>
      <c r="M88" s="278"/>
      <c r="N88" s="278"/>
      <c r="O88" s="278"/>
      <c r="P88" s="234"/>
      <c r="Q88" s="278"/>
      <c r="R88" s="260"/>
      <c r="S88" s="278"/>
      <c r="T88" s="278"/>
      <c r="U88" s="278"/>
      <c r="V88" s="246"/>
      <c r="W88" s="2"/>
      <c r="X88" s="2"/>
      <c r="Y88" s="2"/>
      <c r="Z88" s="2"/>
    </row>
    <row r="89" spans="2:26" ht="15" thickBot="1" x14ac:dyDescent="0.45">
      <c r="B89" s="232"/>
      <c r="C89" s="247" t="s">
        <v>206</v>
      </c>
      <c r="D89" s="247"/>
      <c r="E89" s="247"/>
      <c r="F89" s="247"/>
      <c r="G89" s="247"/>
      <c r="H89" s="248"/>
      <c r="I89" s="248"/>
      <c r="J89" s="248"/>
      <c r="K89" s="248"/>
      <c r="L89" s="308"/>
      <c r="M89" s="309"/>
      <c r="N89" s="309"/>
      <c r="O89" s="309"/>
      <c r="P89" s="234"/>
      <c r="Q89" s="309"/>
      <c r="R89" s="260"/>
      <c r="S89" s="309"/>
      <c r="T89" s="309"/>
      <c r="U89" s="309"/>
      <c r="V89" s="246"/>
      <c r="W89" s="2"/>
      <c r="X89" s="2"/>
      <c r="Y89" s="2"/>
      <c r="Z89" s="2"/>
    </row>
    <row r="90" spans="2:26" x14ac:dyDescent="0.4">
      <c r="B90" s="232"/>
      <c r="C90" s="234"/>
      <c r="D90" s="310" t="s">
        <v>207</v>
      </c>
      <c r="E90" s="310"/>
      <c r="F90" s="310"/>
      <c r="G90" s="310"/>
      <c r="H90" s="310"/>
      <c r="I90" s="252" t="str">
        <f>IFERROR(J90/J$127," ")</f>
        <v xml:space="preserve"> </v>
      </c>
      <c r="J90" s="253">
        <f>K90+S90</f>
        <v>0</v>
      </c>
      <c r="K90" s="280">
        <f>SUM(L90:Q90)</f>
        <v>0</v>
      </c>
      <c r="L90" s="18"/>
      <c r="M90" s="28"/>
      <c r="N90" s="28"/>
      <c r="O90" s="28"/>
      <c r="P90" s="28"/>
      <c r="Q90" s="28"/>
      <c r="R90" s="255"/>
      <c r="S90" s="281">
        <f>SUM(T90:U90)</f>
        <v>0</v>
      </c>
      <c r="T90" s="18"/>
      <c r="U90" s="19"/>
      <c r="V90" s="246"/>
      <c r="W90" s="2"/>
      <c r="X90" s="2"/>
      <c r="Y90" s="2"/>
      <c r="Z90" s="2"/>
    </row>
    <row r="91" spans="2:26" x14ac:dyDescent="0.4">
      <c r="B91" s="232"/>
      <c r="C91" s="234"/>
      <c r="D91" s="263" t="s">
        <v>208</v>
      </c>
      <c r="E91" s="263"/>
      <c r="F91" s="263"/>
      <c r="G91" s="263"/>
      <c r="H91" s="263"/>
      <c r="I91" s="257" t="str">
        <f>IFERROR(J91/J$127," ")</f>
        <v xml:space="preserve"> </v>
      </c>
      <c r="J91" s="258">
        <f>K91+S91</f>
        <v>0</v>
      </c>
      <c r="K91" s="283">
        <f>SUM(L91:Q91)</f>
        <v>0</v>
      </c>
      <c r="L91" s="22"/>
      <c r="M91" s="30"/>
      <c r="N91" s="30"/>
      <c r="O91" s="30"/>
      <c r="P91" s="30"/>
      <c r="Q91" s="30"/>
      <c r="R91" s="260"/>
      <c r="S91" s="261">
        <f>SUM(T91:U91)</f>
        <v>0</v>
      </c>
      <c r="T91" s="22"/>
      <c r="U91" s="23"/>
      <c r="V91" s="246"/>
      <c r="W91" s="2"/>
      <c r="X91" s="2"/>
      <c r="Y91" s="2"/>
      <c r="Z91" s="2"/>
    </row>
    <row r="92" spans="2:26" x14ac:dyDescent="0.4">
      <c r="B92" s="232"/>
      <c r="C92" s="234"/>
      <c r="D92" s="263" t="s">
        <v>159</v>
      </c>
      <c r="E92" s="594"/>
      <c r="F92" s="595"/>
      <c r="G92" s="596"/>
      <c r="H92" s="263"/>
      <c r="I92" s="257" t="str">
        <f>IFERROR(J92/J$127," ")</f>
        <v xml:space="preserve"> </v>
      </c>
      <c r="J92" s="265">
        <f>K92+S92</f>
        <v>0</v>
      </c>
      <c r="K92" s="283">
        <f>SUM(L92:Q92)</f>
        <v>0</v>
      </c>
      <c r="L92" s="31"/>
      <c r="M92" s="32"/>
      <c r="N92" s="32"/>
      <c r="O92" s="32"/>
      <c r="P92" s="32"/>
      <c r="Q92" s="32"/>
      <c r="R92" s="260"/>
      <c r="S92" s="287">
        <f>SUM(T92:U92)</f>
        <v>0</v>
      </c>
      <c r="T92" s="31"/>
      <c r="U92" s="33"/>
      <c r="V92" s="246"/>
      <c r="W92" s="2"/>
      <c r="X92" s="2"/>
      <c r="Y92" s="2"/>
      <c r="Z92" s="2"/>
    </row>
    <row r="93" spans="2:26" ht="15" thickBot="1" x14ac:dyDescent="0.45">
      <c r="B93" s="232"/>
      <c r="C93" s="234"/>
      <c r="D93" s="262"/>
      <c r="E93" s="262"/>
      <c r="F93" s="262"/>
      <c r="G93" s="268" t="s">
        <v>160</v>
      </c>
      <c r="H93" s="268"/>
      <c r="I93" s="269" t="str">
        <f>IFERROR(J93/J$127," ")</f>
        <v xml:space="preserve"> </v>
      </c>
      <c r="J93" s="270">
        <f t="shared" ref="J93:Q93" si="26">SUM(J90:J92)</f>
        <v>0</v>
      </c>
      <c r="K93" s="271">
        <f t="shared" si="26"/>
        <v>0</v>
      </c>
      <c r="L93" s="272">
        <f t="shared" si="26"/>
        <v>0</v>
      </c>
      <c r="M93" s="273">
        <f t="shared" si="26"/>
        <v>0</v>
      </c>
      <c r="N93" s="273">
        <f t="shared" si="26"/>
        <v>0</v>
      </c>
      <c r="O93" s="273">
        <f t="shared" si="26"/>
        <v>0</v>
      </c>
      <c r="P93" s="273">
        <f t="shared" si="26"/>
        <v>0</v>
      </c>
      <c r="Q93" s="273">
        <f t="shared" si="26"/>
        <v>0</v>
      </c>
      <c r="R93" s="274"/>
      <c r="S93" s="275">
        <f>SUM(S90:S92)</f>
        <v>0</v>
      </c>
      <c r="T93" s="272">
        <f>SUM(T90:T92)</f>
        <v>0</v>
      </c>
      <c r="U93" s="276">
        <f>SUM(U90:U92)</f>
        <v>0</v>
      </c>
      <c r="V93" s="246"/>
      <c r="W93" s="2"/>
      <c r="X93" s="2"/>
      <c r="Y93" s="2"/>
      <c r="Z93" s="2"/>
    </row>
    <row r="94" spans="2:26" x14ac:dyDescent="0.4">
      <c r="B94" s="232"/>
      <c r="C94" s="262"/>
      <c r="D94" s="262"/>
      <c r="E94" s="262"/>
      <c r="F94" s="262"/>
      <c r="G94" s="262"/>
      <c r="H94" s="262"/>
      <c r="I94" s="235"/>
      <c r="J94" s="277"/>
      <c r="K94" s="234"/>
      <c r="L94" s="309"/>
      <c r="M94" s="309"/>
      <c r="N94" s="309"/>
      <c r="O94" s="309"/>
      <c r="P94" s="234"/>
      <c r="Q94" s="309"/>
      <c r="R94" s="260"/>
      <c r="S94" s="309"/>
      <c r="T94" s="309"/>
      <c r="U94" s="309"/>
      <c r="V94" s="246"/>
      <c r="W94" s="2"/>
      <c r="X94" s="2"/>
      <c r="Y94" s="2"/>
      <c r="Z94" s="2"/>
    </row>
    <row r="95" spans="2:26" ht="15" thickBot="1" x14ac:dyDescent="0.45">
      <c r="B95" s="232"/>
      <c r="C95" s="247" t="s">
        <v>209</v>
      </c>
      <c r="D95" s="247"/>
      <c r="E95" s="247"/>
      <c r="F95" s="247"/>
      <c r="G95" s="247"/>
      <c r="H95" s="248"/>
      <c r="I95" s="248"/>
      <c r="J95" s="248"/>
      <c r="K95" s="248"/>
      <c r="L95" s="309"/>
      <c r="M95" s="309"/>
      <c r="N95" s="309"/>
      <c r="O95" s="309"/>
      <c r="P95" s="234"/>
      <c r="Q95" s="309"/>
      <c r="R95" s="260"/>
      <c r="S95" s="309"/>
      <c r="T95" s="309"/>
      <c r="U95" s="309"/>
      <c r="V95" s="246"/>
      <c r="W95" s="2"/>
      <c r="X95" s="2"/>
      <c r="Y95" s="2"/>
      <c r="Z95" s="2"/>
    </row>
    <row r="96" spans="2:26" x14ac:dyDescent="0.4">
      <c r="B96" s="232"/>
      <c r="C96" s="234"/>
      <c r="D96" s="310" t="s">
        <v>210</v>
      </c>
      <c r="E96" s="310"/>
      <c r="F96" s="310"/>
      <c r="G96" s="310"/>
      <c r="H96" s="310"/>
      <c r="I96" s="252" t="str">
        <f t="shared" ref="I96:I109" si="27">IFERROR(J96/J$127," ")</f>
        <v xml:space="preserve"> </v>
      </c>
      <c r="J96" s="253">
        <f t="shared" ref="J96:J103" si="28">K96+S96</f>
        <v>0</v>
      </c>
      <c r="K96" s="280">
        <f t="shared" ref="K96:K108" si="29">SUM(L96:Q96)</f>
        <v>0</v>
      </c>
      <c r="L96" s="18"/>
      <c r="M96" s="28"/>
      <c r="N96" s="28"/>
      <c r="O96" s="28"/>
      <c r="P96" s="28"/>
      <c r="Q96" s="28"/>
      <c r="R96" s="255"/>
      <c r="S96" s="281">
        <f t="shared" ref="S96:S108" si="30">SUM(T96:U96)</f>
        <v>0</v>
      </c>
      <c r="T96" s="18"/>
      <c r="U96" s="19"/>
      <c r="V96" s="246"/>
      <c r="W96" s="2"/>
      <c r="X96" s="2"/>
      <c r="Y96" s="2"/>
      <c r="Z96" s="2"/>
    </row>
    <row r="97" spans="2:26" x14ac:dyDescent="0.4">
      <c r="B97" s="232"/>
      <c r="C97" s="234"/>
      <c r="D97" s="263" t="s">
        <v>211</v>
      </c>
      <c r="E97" s="263"/>
      <c r="F97" s="263"/>
      <c r="G97" s="263"/>
      <c r="H97" s="263"/>
      <c r="I97" s="257" t="str">
        <f t="shared" si="27"/>
        <v xml:space="preserve"> </v>
      </c>
      <c r="J97" s="258">
        <f t="shared" si="28"/>
        <v>0</v>
      </c>
      <c r="K97" s="283">
        <f t="shared" si="29"/>
        <v>0</v>
      </c>
      <c r="L97" s="22"/>
      <c r="M97" s="30"/>
      <c r="N97" s="30"/>
      <c r="O97" s="30"/>
      <c r="P97" s="30"/>
      <c r="Q97" s="30"/>
      <c r="R97" s="260"/>
      <c r="S97" s="261">
        <f t="shared" si="30"/>
        <v>0</v>
      </c>
      <c r="T97" s="22"/>
      <c r="U97" s="23"/>
      <c r="V97" s="246"/>
      <c r="W97" s="2"/>
      <c r="X97" s="2"/>
      <c r="Y97" s="2"/>
      <c r="Z97" s="2"/>
    </row>
    <row r="98" spans="2:26" x14ac:dyDescent="0.4">
      <c r="B98" s="232"/>
      <c r="C98" s="234"/>
      <c r="D98" s="263" t="s">
        <v>212</v>
      </c>
      <c r="E98" s="263"/>
      <c r="F98" s="263"/>
      <c r="G98" s="263"/>
      <c r="H98" s="263"/>
      <c r="I98" s="257" t="str">
        <f t="shared" si="27"/>
        <v xml:space="preserve"> </v>
      </c>
      <c r="J98" s="258">
        <f t="shared" si="28"/>
        <v>0</v>
      </c>
      <c r="K98" s="283">
        <f>SUM(L98:Q98)</f>
        <v>0</v>
      </c>
      <c r="L98" s="22"/>
      <c r="M98" s="30"/>
      <c r="N98" s="30"/>
      <c r="O98" s="30"/>
      <c r="P98" s="30"/>
      <c r="Q98" s="30"/>
      <c r="R98" s="260"/>
      <c r="S98" s="261">
        <f t="shared" si="30"/>
        <v>0</v>
      </c>
      <c r="T98" s="22"/>
      <c r="U98" s="23"/>
      <c r="V98" s="246"/>
      <c r="W98" s="2"/>
      <c r="X98" s="2"/>
      <c r="Y98" s="2"/>
      <c r="Z98" s="2"/>
    </row>
    <row r="99" spans="2:26" x14ac:dyDescent="0.4">
      <c r="B99" s="232"/>
      <c r="C99" s="234"/>
      <c r="D99" s="263" t="s">
        <v>213</v>
      </c>
      <c r="E99" s="263"/>
      <c r="F99" s="263"/>
      <c r="G99" s="263"/>
      <c r="H99" s="263"/>
      <c r="I99" s="257" t="str">
        <f t="shared" si="27"/>
        <v xml:space="preserve"> </v>
      </c>
      <c r="J99" s="258">
        <f t="shared" si="28"/>
        <v>0</v>
      </c>
      <c r="K99" s="283">
        <f t="shared" si="29"/>
        <v>0</v>
      </c>
      <c r="L99" s="22"/>
      <c r="M99" s="30"/>
      <c r="N99" s="30"/>
      <c r="O99" s="30"/>
      <c r="P99" s="30"/>
      <c r="Q99" s="30"/>
      <c r="R99" s="260"/>
      <c r="S99" s="261">
        <f t="shared" si="30"/>
        <v>0</v>
      </c>
      <c r="T99" s="22"/>
      <c r="U99" s="23"/>
      <c r="V99" s="246"/>
      <c r="W99" s="2"/>
      <c r="X99" s="2"/>
      <c r="Y99" s="2"/>
      <c r="Z99" s="2"/>
    </row>
    <row r="100" spans="2:26" x14ac:dyDescent="0.4">
      <c r="B100" s="232"/>
      <c r="C100" s="234"/>
      <c r="D100" s="263" t="s">
        <v>214</v>
      </c>
      <c r="E100" s="263"/>
      <c r="F100" s="263"/>
      <c r="G100" s="311"/>
      <c r="H100" s="263"/>
      <c r="I100" s="257" t="str">
        <f t="shared" si="27"/>
        <v xml:space="preserve"> </v>
      </c>
      <c r="J100" s="258">
        <f t="shared" si="28"/>
        <v>0</v>
      </c>
      <c r="K100" s="283">
        <f t="shared" si="29"/>
        <v>0</v>
      </c>
      <c r="L100" s="22"/>
      <c r="M100" s="30"/>
      <c r="N100" s="30"/>
      <c r="O100" s="30"/>
      <c r="P100" s="30"/>
      <c r="Q100" s="30"/>
      <c r="R100" s="260"/>
      <c r="S100" s="261">
        <f t="shared" si="30"/>
        <v>0</v>
      </c>
      <c r="T100" s="22"/>
      <c r="U100" s="23"/>
      <c r="V100" s="246"/>
      <c r="W100" s="2"/>
      <c r="X100" s="2"/>
      <c r="Y100" s="2"/>
      <c r="Z100" s="2"/>
    </row>
    <row r="101" spans="2:26" x14ac:dyDescent="0.4">
      <c r="B101" s="232"/>
      <c r="C101" s="234"/>
      <c r="D101" s="263" t="s">
        <v>215</v>
      </c>
      <c r="E101" s="263"/>
      <c r="F101" s="263"/>
      <c r="G101" s="263"/>
      <c r="H101" s="263"/>
      <c r="I101" s="257" t="str">
        <f t="shared" si="27"/>
        <v xml:space="preserve"> </v>
      </c>
      <c r="J101" s="258">
        <f t="shared" si="28"/>
        <v>0</v>
      </c>
      <c r="K101" s="283">
        <f t="shared" si="29"/>
        <v>0</v>
      </c>
      <c r="L101" s="22"/>
      <c r="M101" s="30"/>
      <c r="N101" s="30"/>
      <c r="O101" s="30"/>
      <c r="P101" s="30"/>
      <c r="Q101" s="30"/>
      <c r="R101" s="260"/>
      <c r="S101" s="261">
        <f t="shared" si="30"/>
        <v>0</v>
      </c>
      <c r="T101" s="22"/>
      <c r="U101" s="23"/>
      <c r="V101" s="246"/>
      <c r="W101" s="2"/>
      <c r="X101" s="2"/>
      <c r="Y101" s="2"/>
      <c r="Z101" s="2"/>
    </row>
    <row r="102" spans="2:26" x14ac:dyDescent="0.4">
      <c r="B102" s="232"/>
      <c r="C102" s="234"/>
      <c r="D102" s="263" t="s">
        <v>216</v>
      </c>
      <c r="E102" s="263"/>
      <c r="F102" s="263"/>
      <c r="G102" s="263"/>
      <c r="H102" s="263"/>
      <c r="I102" s="257" t="str">
        <f t="shared" si="27"/>
        <v xml:space="preserve"> </v>
      </c>
      <c r="J102" s="258">
        <f t="shared" si="28"/>
        <v>0</v>
      </c>
      <c r="K102" s="283">
        <f t="shared" si="29"/>
        <v>0</v>
      </c>
      <c r="L102" s="22"/>
      <c r="M102" s="30"/>
      <c r="N102" s="30"/>
      <c r="O102" s="30"/>
      <c r="P102" s="30"/>
      <c r="Q102" s="30"/>
      <c r="R102" s="260"/>
      <c r="S102" s="261">
        <f t="shared" si="30"/>
        <v>0</v>
      </c>
      <c r="T102" s="22"/>
      <c r="U102" s="23"/>
      <c r="V102" s="246"/>
      <c r="W102" s="2"/>
      <c r="X102" s="2"/>
      <c r="Y102" s="2"/>
      <c r="Z102" s="2"/>
    </row>
    <row r="103" spans="2:26" x14ac:dyDescent="0.4">
      <c r="B103" s="232"/>
      <c r="C103" s="234"/>
      <c r="D103" s="263" t="s">
        <v>217</v>
      </c>
      <c r="E103" s="263"/>
      <c r="F103" s="263"/>
      <c r="G103" s="263"/>
      <c r="H103" s="263"/>
      <c r="I103" s="257" t="str">
        <f t="shared" si="27"/>
        <v xml:space="preserve"> </v>
      </c>
      <c r="J103" s="258">
        <f t="shared" si="28"/>
        <v>0</v>
      </c>
      <c r="K103" s="283">
        <f t="shared" si="29"/>
        <v>0</v>
      </c>
      <c r="L103" s="22"/>
      <c r="M103" s="30"/>
      <c r="N103" s="30"/>
      <c r="O103" s="30"/>
      <c r="P103" s="30"/>
      <c r="Q103" s="30"/>
      <c r="R103" s="260"/>
      <c r="S103" s="261">
        <f t="shared" si="30"/>
        <v>0</v>
      </c>
      <c r="T103" s="22"/>
      <c r="U103" s="23"/>
      <c r="V103" s="246"/>
      <c r="W103" s="2"/>
      <c r="X103" s="2"/>
      <c r="Y103" s="2"/>
      <c r="Z103" s="2"/>
    </row>
    <row r="104" spans="2:26" x14ac:dyDescent="0.4">
      <c r="B104" s="232"/>
      <c r="C104" s="234"/>
      <c r="D104" s="263" t="s">
        <v>218</v>
      </c>
      <c r="E104" s="263"/>
      <c r="F104" s="263"/>
      <c r="G104" s="263"/>
      <c r="H104" s="263"/>
      <c r="I104" s="257" t="str">
        <f t="shared" si="27"/>
        <v xml:space="preserve"> </v>
      </c>
      <c r="J104" s="258">
        <f>K104+S104</f>
        <v>0</v>
      </c>
      <c r="K104" s="283">
        <f t="shared" si="29"/>
        <v>0</v>
      </c>
      <c r="L104" s="22"/>
      <c r="M104" s="30"/>
      <c r="N104" s="30"/>
      <c r="O104" s="30"/>
      <c r="P104" s="30"/>
      <c r="Q104" s="30"/>
      <c r="R104" s="260"/>
      <c r="S104" s="261">
        <f>SUM(T104:U104)</f>
        <v>0</v>
      </c>
      <c r="T104" s="22"/>
      <c r="U104" s="23"/>
      <c r="V104" s="246"/>
      <c r="W104" s="2"/>
      <c r="X104" s="2"/>
      <c r="Y104" s="2"/>
      <c r="Z104" s="2"/>
    </row>
    <row r="105" spans="2:26" x14ac:dyDescent="0.4">
      <c r="B105" s="232"/>
      <c r="C105" s="234"/>
      <c r="D105" s="263" t="s">
        <v>219</v>
      </c>
      <c r="E105" s="263"/>
      <c r="F105" s="263"/>
      <c r="G105" s="263"/>
      <c r="H105" s="263"/>
      <c r="I105" s="257" t="str">
        <f t="shared" si="27"/>
        <v xml:space="preserve"> </v>
      </c>
      <c r="J105" s="258">
        <f>K105+S105</f>
        <v>0</v>
      </c>
      <c r="K105" s="283">
        <f>SUM(L105:Q105)</f>
        <v>0</v>
      </c>
      <c r="L105" s="22"/>
      <c r="M105" s="30"/>
      <c r="N105" s="30"/>
      <c r="O105" s="30"/>
      <c r="P105" s="30"/>
      <c r="Q105" s="30"/>
      <c r="R105" s="260"/>
      <c r="S105" s="261">
        <f>SUM(T105:U105)</f>
        <v>0</v>
      </c>
      <c r="T105" s="22"/>
      <c r="U105" s="23"/>
      <c r="V105" s="246"/>
      <c r="W105" s="2"/>
      <c r="X105" s="2"/>
      <c r="Y105" s="2"/>
      <c r="Z105" s="2"/>
    </row>
    <row r="106" spans="2:26" x14ac:dyDescent="0.4">
      <c r="B106" s="232"/>
      <c r="C106" s="234"/>
      <c r="D106" s="263" t="s">
        <v>220</v>
      </c>
      <c r="E106" s="263"/>
      <c r="F106" s="263"/>
      <c r="G106" s="263"/>
      <c r="H106" s="263"/>
      <c r="I106" s="257" t="str">
        <f t="shared" si="27"/>
        <v xml:space="preserve"> </v>
      </c>
      <c r="J106" s="258">
        <f t="shared" ref="J106:J108" si="31">K106+S106</f>
        <v>0</v>
      </c>
      <c r="K106" s="283">
        <f t="shared" si="29"/>
        <v>0</v>
      </c>
      <c r="L106" s="22"/>
      <c r="M106" s="30"/>
      <c r="N106" s="30"/>
      <c r="O106" s="30"/>
      <c r="P106" s="30"/>
      <c r="Q106" s="30"/>
      <c r="R106" s="260"/>
      <c r="S106" s="261">
        <f t="shared" si="30"/>
        <v>0</v>
      </c>
      <c r="T106" s="22"/>
      <c r="U106" s="23"/>
      <c r="V106" s="246"/>
      <c r="W106" s="2"/>
      <c r="X106" s="2"/>
      <c r="Y106" s="2"/>
      <c r="Z106" s="2"/>
    </row>
    <row r="107" spans="2:26" x14ac:dyDescent="0.4">
      <c r="B107" s="232"/>
      <c r="C107" s="234"/>
      <c r="D107" s="263" t="s">
        <v>221</v>
      </c>
      <c r="E107" s="263"/>
      <c r="F107" s="263"/>
      <c r="G107" s="263"/>
      <c r="H107" s="263"/>
      <c r="I107" s="257" t="str">
        <f t="shared" si="27"/>
        <v xml:space="preserve"> </v>
      </c>
      <c r="J107" s="258">
        <f t="shared" si="31"/>
        <v>0</v>
      </c>
      <c r="K107" s="283">
        <f t="shared" si="29"/>
        <v>0</v>
      </c>
      <c r="L107" s="52"/>
      <c r="M107" s="39"/>
      <c r="N107" s="39"/>
      <c r="O107" s="39"/>
      <c r="P107" s="39"/>
      <c r="Q107" s="39"/>
      <c r="R107" s="260"/>
      <c r="S107" s="312">
        <f t="shared" si="30"/>
        <v>0</v>
      </c>
      <c r="T107" s="38"/>
      <c r="U107" s="53"/>
      <c r="V107" s="246"/>
      <c r="W107" s="2"/>
      <c r="X107" s="2"/>
      <c r="Y107" s="2"/>
      <c r="Z107" s="2"/>
    </row>
    <row r="108" spans="2:26" x14ac:dyDescent="0.4">
      <c r="B108" s="232"/>
      <c r="C108" s="234"/>
      <c r="D108" s="263" t="s">
        <v>159</v>
      </c>
      <c r="E108" s="594"/>
      <c r="F108" s="595"/>
      <c r="G108" s="596"/>
      <c r="H108" s="263"/>
      <c r="I108" s="257" t="str">
        <f t="shared" si="27"/>
        <v xml:space="preserve"> </v>
      </c>
      <c r="J108" s="258">
        <f t="shared" si="31"/>
        <v>0</v>
      </c>
      <c r="K108" s="283">
        <f t="shared" si="29"/>
        <v>0</v>
      </c>
      <c r="L108" s="54"/>
      <c r="M108" s="45"/>
      <c r="N108" s="43"/>
      <c r="O108" s="45"/>
      <c r="P108" s="55"/>
      <c r="Q108" s="45"/>
      <c r="R108" s="260"/>
      <c r="S108" s="313">
        <f t="shared" si="30"/>
        <v>0</v>
      </c>
      <c r="T108" s="41"/>
      <c r="U108" s="56"/>
      <c r="V108" s="246"/>
      <c r="W108" s="2"/>
      <c r="X108" s="2"/>
      <c r="Y108" s="2"/>
      <c r="Z108" s="2"/>
    </row>
    <row r="109" spans="2:26" ht="15" thickBot="1" x14ac:dyDescent="0.45">
      <c r="B109" s="232"/>
      <c r="C109" s="234"/>
      <c r="D109" s="262"/>
      <c r="E109" s="262"/>
      <c r="F109" s="262"/>
      <c r="G109" s="268" t="s">
        <v>160</v>
      </c>
      <c r="H109" s="268"/>
      <c r="I109" s="269" t="str">
        <f t="shared" si="27"/>
        <v xml:space="preserve"> </v>
      </c>
      <c r="J109" s="270">
        <f t="shared" ref="J109:Q109" si="32">SUM(J96:J108)</f>
        <v>0</v>
      </c>
      <c r="K109" s="271">
        <f t="shared" si="32"/>
        <v>0</v>
      </c>
      <c r="L109" s="272">
        <f t="shared" si="32"/>
        <v>0</v>
      </c>
      <c r="M109" s="273">
        <f t="shared" si="32"/>
        <v>0</v>
      </c>
      <c r="N109" s="273">
        <f t="shared" si="32"/>
        <v>0</v>
      </c>
      <c r="O109" s="273">
        <f t="shared" si="32"/>
        <v>0</v>
      </c>
      <c r="P109" s="314">
        <f t="shared" si="32"/>
        <v>0</v>
      </c>
      <c r="Q109" s="273">
        <f t="shared" si="32"/>
        <v>0</v>
      </c>
      <c r="R109" s="274"/>
      <c r="S109" s="275">
        <f>SUM(S96:S108)</f>
        <v>0</v>
      </c>
      <c r="T109" s="272">
        <f>SUM(T96:T108)</f>
        <v>0</v>
      </c>
      <c r="U109" s="276">
        <f>SUM(U96:U108)</f>
        <v>0</v>
      </c>
      <c r="V109" s="246"/>
      <c r="W109" s="2"/>
      <c r="X109" s="2"/>
      <c r="Y109" s="2"/>
      <c r="Z109" s="2"/>
    </row>
    <row r="110" spans="2:26" ht="15" thickBot="1" x14ac:dyDescent="0.45">
      <c r="B110" s="288"/>
      <c r="C110" s="315"/>
      <c r="D110" s="307"/>
      <c r="E110" s="307"/>
      <c r="F110" s="307"/>
      <c r="G110" s="307"/>
      <c r="H110" s="307"/>
      <c r="I110" s="290"/>
      <c r="J110" s="291"/>
      <c r="K110" s="316"/>
      <c r="L110" s="317"/>
      <c r="M110" s="317"/>
      <c r="N110" s="317"/>
      <c r="O110" s="317"/>
      <c r="P110" s="316"/>
      <c r="Q110" s="317"/>
      <c r="R110" s="318"/>
      <c r="S110" s="317"/>
      <c r="T110" s="317"/>
      <c r="U110" s="317"/>
      <c r="V110" s="296"/>
      <c r="W110" s="2"/>
      <c r="X110" s="2"/>
      <c r="Y110" s="2"/>
      <c r="Z110" s="2"/>
    </row>
    <row r="111" spans="2:26" x14ac:dyDescent="0.4">
      <c r="B111" s="232"/>
      <c r="C111" s="248"/>
      <c r="D111" s="268"/>
      <c r="E111" s="268"/>
      <c r="F111" s="268"/>
      <c r="G111" s="268"/>
      <c r="H111" s="268"/>
      <c r="I111" s="235"/>
      <c r="J111" s="235"/>
      <c r="K111" s="234"/>
      <c r="L111" s="278"/>
      <c r="M111" s="278"/>
      <c r="N111" s="278"/>
      <c r="O111" s="278"/>
      <c r="P111" s="234"/>
      <c r="Q111" s="278"/>
      <c r="R111" s="260"/>
      <c r="S111" s="278"/>
      <c r="T111" s="278"/>
      <c r="U111" s="278"/>
      <c r="V111" s="246"/>
      <c r="W111" s="2"/>
      <c r="X111" s="2"/>
      <c r="Y111" s="2"/>
      <c r="Z111" s="2"/>
    </row>
    <row r="112" spans="2:26" ht="15" thickBot="1" x14ac:dyDescent="0.45">
      <c r="B112" s="232"/>
      <c r="C112" s="248" t="s">
        <v>222</v>
      </c>
      <c r="D112" s="268"/>
      <c r="E112" s="268"/>
      <c r="F112" s="319"/>
      <c r="G112" s="319"/>
      <c r="H112" s="319"/>
      <c r="I112" s="320"/>
      <c r="J112" s="320"/>
      <c r="K112" s="321"/>
      <c r="L112" s="322"/>
      <c r="M112" s="322"/>
      <c r="N112" s="322"/>
      <c r="O112" s="322"/>
      <c r="P112" s="321"/>
      <c r="Q112" s="322"/>
      <c r="R112" s="323"/>
      <c r="S112" s="322"/>
      <c r="T112" s="322"/>
      <c r="U112" s="322"/>
      <c r="V112" s="246"/>
      <c r="W112" s="2"/>
      <c r="X112" s="2"/>
      <c r="Y112" s="2"/>
      <c r="Z112" s="2"/>
    </row>
    <row r="113" spans="2:26" x14ac:dyDescent="0.4">
      <c r="B113" s="232"/>
      <c r="C113" s="324"/>
      <c r="D113" s="310" t="s">
        <v>223</v>
      </c>
      <c r="E113" s="325"/>
      <c r="F113" s="268"/>
      <c r="G113" s="268"/>
      <c r="H113" s="268"/>
      <c r="I113" s="257" t="str">
        <f>IFERROR(J113/J$127," ")</f>
        <v xml:space="preserve"> </v>
      </c>
      <c r="J113" s="258">
        <f>K113+S113</f>
        <v>0</v>
      </c>
      <c r="K113" s="283">
        <f>SUM(L113:Q113)</f>
        <v>0</v>
      </c>
      <c r="L113" s="57"/>
      <c r="M113" s="42"/>
      <c r="N113" s="42"/>
      <c r="O113" s="42"/>
      <c r="P113" s="58"/>
      <c r="Q113" s="42"/>
      <c r="R113" s="260"/>
      <c r="S113" s="313">
        <f t="shared" ref="S113" si="33">SUM(T113:U113)</f>
        <v>0</v>
      </c>
      <c r="T113" s="59"/>
      <c r="U113" s="19"/>
      <c r="V113" s="246"/>
      <c r="W113" s="2"/>
      <c r="X113" s="2"/>
      <c r="Y113" s="2"/>
      <c r="Z113" s="2"/>
    </row>
    <row r="114" spans="2:26" ht="15" thickBot="1" x14ac:dyDescent="0.45">
      <c r="B114" s="232"/>
      <c r="C114" s="248"/>
      <c r="D114" s="263"/>
      <c r="E114" s="268"/>
      <c r="F114" s="268"/>
      <c r="G114" s="268" t="s">
        <v>160</v>
      </c>
      <c r="H114" s="268"/>
      <c r="I114" s="269" t="str">
        <f>IFERROR(J114/J$127," ")</f>
        <v xml:space="preserve"> </v>
      </c>
      <c r="J114" s="270">
        <f>J113</f>
        <v>0</v>
      </c>
      <c r="K114" s="271">
        <f>K113</f>
        <v>0</v>
      </c>
      <c r="L114" s="272">
        <f>L113</f>
        <v>0</v>
      </c>
      <c r="M114" s="272">
        <f t="shared" ref="M114:Q114" si="34">M113</f>
        <v>0</v>
      </c>
      <c r="N114" s="272">
        <f t="shared" si="34"/>
        <v>0</v>
      </c>
      <c r="O114" s="272">
        <f t="shared" si="34"/>
        <v>0</v>
      </c>
      <c r="P114" s="272">
        <f t="shared" si="34"/>
        <v>0</v>
      </c>
      <c r="Q114" s="272">
        <f t="shared" si="34"/>
        <v>0</v>
      </c>
      <c r="R114" s="260"/>
      <c r="S114" s="275">
        <f>S113</f>
        <v>0</v>
      </c>
      <c r="T114" s="272">
        <f>T113</f>
        <v>0</v>
      </c>
      <c r="U114" s="276">
        <f>U113</f>
        <v>0</v>
      </c>
      <c r="V114" s="246"/>
      <c r="W114" s="2"/>
      <c r="X114" s="2"/>
      <c r="Y114" s="2"/>
      <c r="Z114" s="2"/>
    </row>
    <row r="115" spans="2:26" x14ac:dyDescent="0.4">
      <c r="B115" s="232"/>
      <c r="C115" s="248"/>
      <c r="D115" s="268"/>
      <c r="E115" s="268"/>
      <c r="F115" s="268"/>
      <c r="G115" s="268"/>
      <c r="H115" s="268"/>
      <c r="I115" s="235"/>
      <c r="J115" s="235"/>
      <c r="K115" s="234"/>
      <c r="L115" s="278"/>
      <c r="M115" s="278"/>
      <c r="N115" s="278"/>
      <c r="O115" s="278"/>
      <c r="P115" s="234"/>
      <c r="Q115" s="278"/>
      <c r="R115" s="260"/>
      <c r="S115" s="278"/>
      <c r="T115" s="278"/>
      <c r="U115" s="278"/>
      <c r="V115" s="246"/>
      <c r="W115" s="2"/>
      <c r="X115" s="2"/>
      <c r="Y115" s="2"/>
      <c r="Z115" s="2"/>
    </row>
    <row r="116" spans="2:26" ht="15" thickBot="1" x14ac:dyDescent="0.45">
      <c r="B116" s="232"/>
      <c r="C116" s="247" t="s">
        <v>224</v>
      </c>
      <c r="D116" s="247"/>
      <c r="E116" s="247"/>
      <c r="F116" s="247"/>
      <c r="G116" s="247"/>
      <c r="H116" s="248"/>
      <c r="I116" s="248"/>
      <c r="J116" s="248"/>
      <c r="K116" s="248"/>
      <c r="L116" s="278"/>
      <c r="M116" s="278"/>
      <c r="N116" s="278"/>
      <c r="O116" s="278"/>
      <c r="P116" s="234"/>
      <c r="Q116" s="278"/>
      <c r="R116" s="260"/>
      <c r="S116" s="278"/>
      <c r="T116" s="278"/>
      <c r="U116" s="278"/>
      <c r="V116" s="246"/>
      <c r="W116" s="2"/>
      <c r="X116" s="2"/>
      <c r="Y116" s="2"/>
      <c r="Z116" s="2"/>
    </row>
    <row r="117" spans="2:26" x14ac:dyDescent="0.4">
      <c r="B117" s="232"/>
      <c r="C117" s="234"/>
      <c r="D117" s="279" t="s">
        <v>225</v>
      </c>
      <c r="E117" s="279"/>
      <c r="F117" s="279"/>
      <c r="G117" s="279"/>
      <c r="H117" s="279"/>
      <c r="I117" s="252" t="str">
        <f t="shared" ref="I117:I125" si="35">IFERROR(J117/J$127," ")</f>
        <v xml:space="preserve"> </v>
      </c>
      <c r="J117" s="326">
        <f t="shared" ref="J117:J124" si="36">K117+S117</f>
        <v>0</v>
      </c>
      <c r="K117" s="280">
        <f t="shared" ref="K117:K124" si="37">SUM(L117:Q117)</f>
        <v>0</v>
      </c>
      <c r="L117" s="18"/>
      <c r="M117" s="28"/>
      <c r="N117" s="28"/>
      <c r="O117" s="28"/>
      <c r="P117" s="28"/>
      <c r="Q117" s="28"/>
      <c r="R117" s="255"/>
      <c r="S117" s="281">
        <f t="shared" ref="S117:S124" si="38">SUM(T117:U117)</f>
        <v>0</v>
      </c>
      <c r="T117" s="18"/>
      <c r="U117" s="19"/>
      <c r="V117" s="246"/>
      <c r="W117" s="2"/>
      <c r="X117" s="2"/>
      <c r="Y117" s="2"/>
      <c r="Z117" s="2"/>
    </row>
    <row r="118" spans="2:26" x14ac:dyDescent="0.4">
      <c r="B118" s="232"/>
      <c r="C118" s="234"/>
      <c r="D118" s="262" t="s">
        <v>226</v>
      </c>
      <c r="E118" s="262"/>
      <c r="F118" s="262"/>
      <c r="G118" s="262"/>
      <c r="H118" s="262"/>
      <c r="I118" s="257" t="str">
        <f t="shared" si="35"/>
        <v xml:space="preserve"> </v>
      </c>
      <c r="J118" s="327">
        <f t="shared" si="36"/>
        <v>0</v>
      </c>
      <c r="K118" s="328">
        <f t="shared" si="37"/>
        <v>0</v>
      </c>
      <c r="L118" s="22"/>
      <c r="M118" s="30"/>
      <c r="N118" s="30"/>
      <c r="O118" s="30"/>
      <c r="P118" s="30"/>
      <c r="Q118" s="30"/>
      <c r="R118" s="260"/>
      <c r="S118" s="329">
        <f t="shared" si="38"/>
        <v>0</v>
      </c>
      <c r="T118" s="22"/>
      <c r="U118" s="23"/>
      <c r="V118" s="246"/>
      <c r="W118" s="2"/>
      <c r="X118" s="2"/>
      <c r="Y118" s="2"/>
      <c r="Z118" s="2"/>
    </row>
    <row r="119" spans="2:26" x14ac:dyDescent="0.4">
      <c r="B119" s="232"/>
      <c r="C119" s="234"/>
      <c r="D119" s="262" t="s">
        <v>227</v>
      </c>
      <c r="E119" s="262"/>
      <c r="F119" s="262"/>
      <c r="G119" s="262"/>
      <c r="H119" s="262"/>
      <c r="I119" s="257" t="str">
        <f t="shared" si="35"/>
        <v xml:space="preserve"> </v>
      </c>
      <c r="J119" s="327">
        <f t="shared" si="36"/>
        <v>0</v>
      </c>
      <c r="K119" s="328">
        <f t="shared" si="37"/>
        <v>0</v>
      </c>
      <c r="L119" s="22"/>
      <c r="M119" s="30"/>
      <c r="N119" s="30"/>
      <c r="O119" s="30"/>
      <c r="P119" s="30"/>
      <c r="Q119" s="30"/>
      <c r="R119" s="260"/>
      <c r="S119" s="329">
        <f t="shared" si="38"/>
        <v>0</v>
      </c>
      <c r="T119" s="22"/>
      <c r="U119" s="23"/>
      <c r="V119" s="246"/>
      <c r="W119" s="2"/>
      <c r="X119" s="2"/>
      <c r="Y119" s="2"/>
      <c r="Z119" s="2"/>
    </row>
    <row r="120" spans="2:26" x14ac:dyDescent="0.4">
      <c r="B120" s="232"/>
      <c r="C120" s="234"/>
      <c r="D120" s="262" t="s">
        <v>228</v>
      </c>
      <c r="E120" s="262"/>
      <c r="F120" s="262"/>
      <c r="G120" s="262"/>
      <c r="H120" s="262"/>
      <c r="I120" s="257" t="str">
        <f t="shared" si="35"/>
        <v xml:space="preserve"> </v>
      </c>
      <c r="J120" s="327">
        <f t="shared" si="36"/>
        <v>0</v>
      </c>
      <c r="K120" s="328">
        <f t="shared" si="37"/>
        <v>0</v>
      </c>
      <c r="L120" s="22"/>
      <c r="M120" s="30"/>
      <c r="N120" s="30"/>
      <c r="O120" s="30"/>
      <c r="P120" s="30"/>
      <c r="Q120" s="30"/>
      <c r="R120" s="260"/>
      <c r="S120" s="329">
        <f t="shared" si="38"/>
        <v>0</v>
      </c>
      <c r="T120" s="22"/>
      <c r="U120" s="23"/>
      <c r="V120" s="246"/>
      <c r="W120" s="2"/>
      <c r="X120" s="2"/>
      <c r="Y120" s="2"/>
      <c r="Z120" s="2"/>
    </row>
    <row r="121" spans="2:26" x14ac:dyDescent="0.4">
      <c r="B121" s="232"/>
      <c r="C121" s="234"/>
      <c r="D121" s="262" t="s">
        <v>229</v>
      </c>
      <c r="E121" s="262"/>
      <c r="F121" s="262"/>
      <c r="G121" s="262"/>
      <c r="H121" s="262"/>
      <c r="I121" s="257" t="str">
        <f t="shared" si="35"/>
        <v xml:space="preserve"> </v>
      </c>
      <c r="J121" s="327">
        <f t="shared" si="36"/>
        <v>0</v>
      </c>
      <c r="K121" s="328">
        <f t="shared" si="37"/>
        <v>0</v>
      </c>
      <c r="L121" s="22"/>
      <c r="M121" s="30"/>
      <c r="N121" s="30"/>
      <c r="O121" s="30"/>
      <c r="P121" s="30"/>
      <c r="Q121" s="30"/>
      <c r="R121" s="260"/>
      <c r="S121" s="329">
        <f t="shared" si="38"/>
        <v>0</v>
      </c>
      <c r="T121" s="22"/>
      <c r="U121" s="23"/>
      <c r="V121" s="246"/>
      <c r="W121" s="2"/>
      <c r="X121" s="2"/>
      <c r="Y121" s="2"/>
      <c r="Z121" s="2"/>
    </row>
    <row r="122" spans="2:26" x14ac:dyDescent="0.4">
      <c r="B122" s="232"/>
      <c r="C122" s="234"/>
      <c r="D122" s="262" t="s">
        <v>230</v>
      </c>
      <c r="E122" s="262"/>
      <c r="F122" s="262"/>
      <c r="G122" s="262"/>
      <c r="H122" s="262"/>
      <c r="I122" s="257" t="str">
        <f t="shared" si="35"/>
        <v xml:space="preserve"> </v>
      </c>
      <c r="J122" s="327">
        <f t="shared" si="36"/>
        <v>0</v>
      </c>
      <c r="K122" s="328">
        <f t="shared" si="37"/>
        <v>0</v>
      </c>
      <c r="L122" s="22"/>
      <c r="M122" s="30"/>
      <c r="N122" s="30"/>
      <c r="O122" s="30"/>
      <c r="P122" s="30"/>
      <c r="Q122" s="30"/>
      <c r="R122" s="260"/>
      <c r="S122" s="329">
        <f t="shared" si="38"/>
        <v>0</v>
      </c>
      <c r="T122" s="22"/>
      <c r="U122" s="23"/>
      <c r="V122" s="246"/>
      <c r="W122" s="2"/>
      <c r="X122" s="2"/>
      <c r="Y122" s="2"/>
      <c r="Z122" s="2"/>
    </row>
    <row r="123" spans="2:26" x14ac:dyDescent="0.4">
      <c r="B123" s="232"/>
      <c r="C123" s="234"/>
      <c r="D123" s="262" t="s">
        <v>231</v>
      </c>
      <c r="E123" s="262"/>
      <c r="F123" s="262"/>
      <c r="G123" s="262"/>
      <c r="H123" s="262"/>
      <c r="I123" s="330" t="str">
        <f t="shared" si="35"/>
        <v xml:space="preserve"> </v>
      </c>
      <c r="J123" s="331">
        <f t="shared" si="36"/>
        <v>0</v>
      </c>
      <c r="K123" s="328">
        <f t="shared" si="37"/>
        <v>0</v>
      </c>
      <c r="L123" s="52"/>
      <c r="M123" s="39"/>
      <c r="N123" s="39"/>
      <c r="O123" s="39"/>
      <c r="P123" s="39"/>
      <c r="Q123" s="39"/>
      <c r="R123" s="260"/>
      <c r="S123" s="332">
        <f t="shared" si="38"/>
        <v>0</v>
      </c>
      <c r="T123" s="52"/>
      <c r="U123" s="53"/>
      <c r="V123" s="246"/>
      <c r="W123" s="2"/>
      <c r="X123" s="2"/>
      <c r="Y123" s="2"/>
      <c r="Z123" s="2"/>
    </row>
    <row r="124" spans="2:26" x14ac:dyDescent="0.4">
      <c r="B124" s="232"/>
      <c r="C124" s="234"/>
      <c r="D124" s="262" t="s">
        <v>159</v>
      </c>
      <c r="E124" s="594"/>
      <c r="F124" s="595"/>
      <c r="G124" s="596"/>
      <c r="H124" s="262"/>
      <c r="I124" s="333" t="str">
        <f t="shared" si="35"/>
        <v xml:space="preserve"> </v>
      </c>
      <c r="J124" s="303">
        <f t="shared" si="36"/>
        <v>0</v>
      </c>
      <c r="K124" s="328">
        <f t="shared" si="37"/>
        <v>0</v>
      </c>
      <c r="L124" s="41"/>
      <c r="M124" s="43"/>
      <c r="N124" s="43"/>
      <c r="O124" s="43"/>
      <c r="P124" s="43"/>
      <c r="Q124" s="42"/>
      <c r="R124" s="260"/>
      <c r="S124" s="334">
        <f t="shared" si="38"/>
        <v>0</v>
      </c>
      <c r="T124" s="60"/>
      <c r="U124" s="47"/>
      <c r="V124" s="246"/>
      <c r="W124" s="2"/>
      <c r="X124" s="2"/>
      <c r="Y124" s="2"/>
      <c r="Z124" s="2"/>
    </row>
    <row r="125" spans="2:26" ht="15" thickBot="1" x14ac:dyDescent="0.45">
      <c r="B125" s="232"/>
      <c r="C125" s="234"/>
      <c r="D125" s="262"/>
      <c r="E125" s="262"/>
      <c r="F125" s="262"/>
      <c r="G125" s="268" t="s">
        <v>160</v>
      </c>
      <c r="H125" s="268"/>
      <c r="I125" s="269" t="str">
        <f t="shared" si="35"/>
        <v xml:space="preserve"> </v>
      </c>
      <c r="J125" s="270">
        <f t="shared" ref="J125:Q125" si="39">SUM(J117:J124)</f>
        <v>0</v>
      </c>
      <c r="K125" s="271">
        <f t="shared" si="39"/>
        <v>0</v>
      </c>
      <c r="L125" s="272">
        <f t="shared" si="39"/>
        <v>0</v>
      </c>
      <c r="M125" s="273">
        <f t="shared" si="39"/>
        <v>0</v>
      </c>
      <c r="N125" s="273">
        <f t="shared" si="39"/>
        <v>0</v>
      </c>
      <c r="O125" s="273">
        <f t="shared" si="39"/>
        <v>0</v>
      </c>
      <c r="P125" s="273">
        <f t="shared" si="39"/>
        <v>0</v>
      </c>
      <c r="Q125" s="273">
        <f t="shared" si="39"/>
        <v>0</v>
      </c>
      <c r="R125" s="274"/>
      <c r="S125" s="275">
        <f>SUM(S117:S124)</f>
        <v>0</v>
      </c>
      <c r="T125" s="272">
        <f>SUM(T117:T124)</f>
        <v>0</v>
      </c>
      <c r="U125" s="276">
        <f>SUM(U117:U124)</f>
        <v>0</v>
      </c>
      <c r="V125" s="246"/>
      <c r="W125" s="2"/>
      <c r="X125" s="2"/>
      <c r="Y125" s="2"/>
      <c r="Z125" s="2"/>
    </row>
    <row r="126" spans="2:26" ht="15" thickBot="1" x14ac:dyDescent="0.45">
      <c r="B126" s="232"/>
      <c r="C126" s="263"/>
      <c r="D126" s="262"/>
      <c r="E126" s="262"/>
      <c r="F126" s="262"/>
      <c r="G126" s="262"/>
      <c r="H126" s="262"/>
      <c r="I126" s="234"/>
      <c r="J126" s="278"/>
      <c r="K126" s="234"/>
      <c r="L126" s="278"/>
      <c r="M126" s="278"/>
      <c r="N126" s="278"/>
      <c r="O126" s="278"/>
      <c r="P126" s="234"/>
      <c r="Q126" s="278"/>
      <c r="R126" s="260"/>
      <c r="S126" s="278"/>
      <c r="T126" s="278"/>
      <c r="U126" s="278"/>
      <c r="V126" s="246"/>
      <c r="W126" s="2"/>
      <c r="X126" s="2"/>
      <c r="Y126" s="2"/>
      <c r="Z126" s="2"/>
    </row>
    <row r="127" spans="2:26" ht="15" thickBot="1" x14ac:dyDescent="0.45">
      <c r="B127" s="232"/>
      <c r="C127" s="335" t="s">
        <v>232</v>
      </c>
      <c r="D127" s="336"/>
      <c r="E127" s="336"/>
      <c r="F127" s="336"/>
      <c r="G127" s="336"/>
      <c r="H127" s="336"/>
      <c r="I127" s="337"/>
      <c r="J127" s="338">
        <f>J26+J45+J61+J67+J76+J87+J93+J109+J114+J125</f>
        <v>0</v>
      </c>
      <c r="K127" s="339">
        <f>K26+K45+K61+K67+K76+K87+K93+K109+K114+K125</f>
        <v>0</v>
      </c>
      <c r="L127" s="340"/>
      <c r="M127" s="340"/>
      <c r="N127" s="340"/>
      <c r="O127" s="340"/>
      <c r="P127" s="340"/>
      <c r="Q127" s="340"/>
      <c r="R127" s="255"/>
      <c r="S127" s="341">
        <f>S26+S45+S61+S67+S76+S87+S93+S109+S114+S125</f>
        <v>0</v>
      </c>
      <c r="T127" s="340"/>
      <c r="U127" s="342"/>
      <c r="V127" s="246"/>
      <c r="W127" s="2"/>
      <c r="X127" s="2"/>
      <c r="Y127" s="2"/>
      <c r="Z127" s="2"/>
    </row>
    <row r="128" spans="2:26" ht="15" thickBot="1" x14ac:dyDescent="0.45">
      <c r="B128" s="232"/>
      <c r="C128" s="343" t="s">
        <v>233</v>
      </c>
      <c r="D128" s="344"/>
      <c r="E128" s="344"/>
      <c r="F128" s="344"/>
      <c r="G128" s="344"/>
      <c r="H128" s="344"/>
      <c r="I128" s="345"/>
      <c r="J128" s="346">
        <f>K128+S128</f>
        <v>0</v>
      </c>
      <c r="K128" s="271">
        <f>SUM(L128:Q128)</f>
        <v>0</v>
      </c>
      <c r="L128" s="347">
        <f>L26+L45+L61+L67+L76+L87+L93+L109+L114+L125</f>
        <v>0</v>
      </c>
      <c r="M128" s="347">
        <f t="shared" ref="M128:Q128" si="40">M26+M45+M61+M67+M76+M87+M93+M109+M114+M125</f>
        <v>0</v>
      </c>
      <c r="N128" s="347">
        <f t="shared" si="40"/>
        <v>0</v>
      </c>
      <c r="O128" s="347">
        <f t="shared" si="40"/>
        <v>0</v>
      </c>
      <c r="P128" s="347">
        <f t="shared" si="40"/>
        <v>0</v>
      </c>
      <c r="Q128" s="347">
        <f t="shared" si="40"/>
        <v>0</v>
      </c>
      <c r="R128" s="323"/>
      <c r="S128" s="275">
        <f>SUM(T128:U128)</f>
        <v>0</v>
      </c>
      <c r="T128" s="347">
        <f>T26+T45+T61+T67+T76+T87+T93+T109+T114+T125</f>
        <v>0</v>
      </c>
      <c r="U128" s="348">
        <f>U26+U45+U61+U67+U76+U87+U93+U109+U114+U125</f>
        <v>0</v>
      </c>
      <c r="V128" s="246"/>
      <c r="W128" s="2"/>
      <c r="X128" s="2"/>
      <c r="Y128" s="2"/>
      <c r="Z128" s="2"/>
    </row>
    <row r="129" spans="1:26" x14ac:dyDescent="0.4">
      <c r="B129" s="232"/>
      <c r="C129" s="349"/>
      <c r="D129" s="349"/>
      <c r="E129" s="349"/>
      <c r="F129" s="349"/>
      <c r="G129" s="349"/>
      <c r="H129" s="349"/>
      <c r="I129" s="349"/>
      <c r="K129" s="350"/>
      <c r="L129" s="278"/>
      <c r="M129" s="278"/>
      <c r="N129" s="278"/>
      <c r="O129" s="278"/>
      <c r="P129" s="278"/>
      <c r="Q129" s="278"/>
      <c r="R129" s="351"/>
      <c r="S129" s="278"/>
      <c r="T129" s="278"/>
      <c r="U129" s="278"/>
      <c r="V129" s="246"/>
      <c r="W129" s="2"/>
      <c r="X129" s="2"/>
      <c r="Y129" s="2"/>
      <c r="Z129" s="2"/>
    </row>
    <row r="130" spans="1:26" ht="15.9" thickBot="1" x14ac:dyDescent="0.45">
      <c r="B130" s="288"/>
      <c r="C130" s="316"/>
      <c r="D130" s="316"/>
      <c r="E130" s="316"/>
      <c r="F130" s="316"/>
      <c r="G130" s="316"/>
      <c r="H130" s="316"/>
      <c r="I130" s="316"/>
      <c r="J130" s="352" t="s">
        <v>234</v>
      </c>
      <c r="K130" s="316"/>
      <c r="L130" s="316"/>
      <c r="M130" s="316"/>
      <c r="N130" s="316"/>
      <c r="O130" s="316"/>
      <c r="P130" s="316"/>
      <c r="Q130" s="316"/>
      <c r="R130" s="316"/>
      <c r="S130" s="316"/>
      <c r="T130" s="316"/>
      <c r="U130" s="316"/>
      <c r="V130" s="296"/>
      <c r="W130" s="2"/>
      <c r="X130" s="2"/>
      <c r="Y130" s="2"/>
      <c r="Z130" s="2"/>
    </row>
    <row r="133" spans="1:26" x14ac:dyDescent="0.4">
      <c r="A133" s="353" t="s">
        <v>235</v>
      </c>
    </row>
    <row r="134" spans="1:26" x14ac:dyDescent="0.4">
      <c r="B134" s="354" t="s">
        <v>236</v>
      </c>
    </row>
    <row r="135" spans="1:26" x14ac:dyDescent="0.4">
      <c r="C135" t="s">
        <v>237</v>
      </c>
      <c r="G135" s="355">
        <f>K26</f>
        <v>0</v>
      </c>
    </row>
    <row r="136" spans="1:26" x14ac:dyDescent="0.4">
      <c r="C136" t="s">
        <v>238</v>
      </c>
      <c r="G136" s="355">
        <f>K45</f>
        <v>0</v>
      </c>
    </row>
    <row r="137" spans="1:26" x14ac:dyDescent="0.4">
      <c r="C137" t="s">
        <v>239</v>
      </c>
      <c r="G137" s="355">
        <f>K61</f>
        <v>0</v>
      </c>
    </row>
    <row r="138" spans="1:26" x14ac:dyDescent="0.4">
      <c r="C138" t="s">
        <v>240</v>
      </c>
      <c r="G138" s="355">
        <f>K67+K76+K87+K125</f>
        <v>0</v>
      </c>
    </row>
    <row r="139" spans="1:26" x14ac:dyDescent="0.4">
      <c r="C139" t="s">
        <v>206</v>
      </c>
      <c r="G139" s="355">
        <f>K93</f>
        <v>0</v>
      </c>
    </row>
    <row r="140" spans="1:26" x14ac:dyDescent="0.4">
      <c r="C140" s="200" t="s">
        <v>23</v>
      </c>
      <c r="D140" s="200"/>
      <c r="E140" s="200"/>
      <c r="F140" s="200"/>
      <c r="G140" s="356">
        <f>K109+K114</f>
        <v>0</v>
      </c>
    </row>
    <row r="141" spans="1:26" x14ac:dyDescent="0.4">
      <c r="A141" s="186" t="s">
        <v>241</v>
      </c>
      <c r="G141" s="355">
        <f>SUM(G135:G140)</f>
        <v>0</v>
      </c>
    </row>
  </sheetData>
  <sheetProtection algorithmName="SHA-512" hashValue="LSa/YjGE60LasjftxP0VBSQQuGZRCD1lBRKbWOlfudvIAG3QSsyMiWABuf4dLVqIBh+YnC7CtgHC0Aj4V8lNNw==" saltValue="ty1Hzf643nfnDQfDHgAFuQ==" spinCount="100000" sheet="1" formatCells="0" formatColumns="0" formatRows="0" insertColumns="0" insertRows="0"/>
  <mergeCells count="24">
    <mergeCell ref="E25:G25"/>
    <mergeCell ref="C11:U11"/>
    <mergeCell ref="I15:I18"/>
    <mergeCell ref="J15:J18"/>
    <mergeCell ref="K15:Q15"/>
    <mergeCell ref="S15:U15"/>
    <mergeCell ref="K16:K18"/>
    <mergeCell ref="S16:S18"/>
    <mergeCell ref="L17:L18"/>
    <mergeCell ref="M17:M18"/>
    <mergeCell ref="N17:N18"/>
    <mergeCell ref="O17:O18"/>
    <mergeCell ref="P17:P18"/>
    <mergeCell ref="Q17:Q18"/>
    <mergeCell ref="T17:T18"/>
    <mergeCell ref="U17:U18"/>
    <mergeCell ref="E108:G108"/>
    <mergeCell ref="E124:G124"/>
    <mergeCell ref="E44:G44"/>
    <mergeCell ref="E60:G60"/>
    <mergeCell ref="E66:G66"/>
    <mergeCell ref="E75:G75"/>
    <mergeCell ref="E86:G86"/>
    <mergeCell ref="E92:G92"/>
  </mergeCells>
  <dataValidations count="2">
    <dataValidation allowBlank="1" showInputMessage="1" showErrorMessage="1" promptTitle="Rehab Contingency %" prompt="Defined as Rehab Contingency divided by the sum of Rehab, Contractor Profit, Contractor Overhead, and Bond Premium amounts_x000a__x000a_% =J27 / (J23+J24+J25+J34)" sqref="G35" xr:uid="{5D3C2437-5EF8-45DA-B432-F4C17771506A}"/>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C15CE88A-8038-4BB7-B61E-CBFF336C4B61}"/>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202-AE3B-401A-B6CF-8C14441D5873}">
  <dimension ref="A1:L237"/>
  <sheetViews>
    <sheetView showGridLines="0" topLeftCell="A114" zoomScale="130" zoomScaleNormal="130" workbookViewId="0">
      <selection activeCell="D107" sqref="D107"/>
    </sheetView>
  </sheetViews>
  <sheetFormatPr defaultColWidth="9.15234375" defaultRowHeight="12.75" customHeight="1" x14ac:dyDescent="0.3"/>
  <cols>
    <col min="1" max="1" width="1.53515625" style="358" customWidth="1"/>
    <col min="2" max="2" width="4.84375" style="358" customWidth="1"/>
    <col min="3" max="3" width="3.15234375" style="358" customWidth="1"/>
    <col min="4" max="4" width="33.15234375" style="358" customWidth="1"/>
    <col min="5" max="5" width="1.3828125" style="358" customWidth="1"/>
    <col min="6" max="6" width="16.53515625" style="358" customWidth="1"/>
    <col min="7" max="7" width="17.15234375" style="358" bestFit="1" customWidth="1"/>
    <col min="8" max="8" width="17.84375" style="358" bestFit="1" customWidth="1"/>
    <col min="9" max="9" width="1.53515625" style="358" customWidth="1"/>
    <col min="10" max="16384" width="9.15234375" style="358"/>
  </cols>
  <sheetData>
    <row r="1" spans="1:12" s="357" customFormat="1" ht="18.45" x14ac:dyDescent="0.5">
      <c r="A1" s="629" t="s">
        <v>242</v>
      </c>
      <c r="B1" s="629"/>
      <c r="C1" s="629"/>
      <c r="D1" s="629"/>
      <c r="E1" s="629"/>
      <c r="F1" s="629"/>
      <c r="G1" s="629"/>
      <c r="H1" s="629"/>
      <c r="I1" s="629"/>
      <c r="J1" s="629"/>
      <c r="K1" s="629"/>
      <c r="L1" s="629"/>
    </row>
    <row r="2" spans="1:12" ht="8.25" customHeight="1" x14ac:dyDescent="0.3"/>
    <row r="3" spans="1:12" ht="12.75" customHeight="1" thickBot="1" x14ac:dyDescent="0.35">
      <c r="I3" s="359"/>
      <c r="J3" s="360"/>
    </row>
    <row r="4" spans="1:12" ht="12.75" customHeight="1" x14ac:dyDescent="0.3">
      <c r="B4" s="361"/>
      <c r="C4" s="361"/>
      <c r="D4" s="361"/>
      <c r="E4" s="361"/>
      <c r="F4" s="630" t="s">
        <v>243</v>
      </c>
      <c r="G4" s="631"/>
      <c r="H4" s="632"/>
      <c r="I4" s="451"/>
      <c r="J4" s="451"/>
      <c r="K4" s="451"/>
      <c r="L4" s="451"/>
    </row>
    <row r="5" spans="1:12" ht="12.75" customHeight="1" x14ac:dyDescent="0.3">
      <c r="B5" s="361"/>
      <c r="C5" s="361"/>
      <c r="D5" s="361"/>
      <c r="E5" s="361"/>
      <c r="F5" s="633" t="s">
        <v>244</v>
      </c>
      <c r="G5" s="636" t="s">
        <v>245</v>
      </c>
      <c r="H5" s="637"/>
      <c r="I5" s="451"/>
      <c r="J5" s="451"/>
      <c r="K5" s="451"/>
      <c r="L5" s="451"/>
    </row>
    <row r="6" spans="1:12" ht="12.75" customHeight="1" x14ac:dyDescent="0.35">
      <c r="B6" s="362"/>
      <c r="C6" s="361"/>
      <c r="D6" s="361"/>
      <c r="E6" s="363"/>
      <c r="F6" s="634"/>
      <c r="G6" s="638" t="s">
        <v>246</v>
      </c>
      <c r="H6" s="641" t="s">
        <v>247</v>
      </c>
      <c r="I6" s="451"/>
      <c r="J6" s="451"/>
      <c r="K6" s="451"/>
      <c r="L6" s="451"/>
    </row>
    <row r="7" spans="1:12" ht="12.75" customHeight="1" x14ac:dyDescent="0.35">
      <c r="B7" s="364"/>
      <c r="C7" s="365"/>
      <c r="D7" s="365"/>
      <c r="E7" s="363"/>
      <c r="F7" s="634"/>
      <c r="G7" s="639"/>
      <c r="H7" s="642"/>
      <c r="I7" s="451"/>
      <c r="J7" s="451"/>
      <c r="K7" s="451"/>
      <c r="L7" s="451"/>
    </row>
    <row r="8" spans="1:12" ht="12.75" customHeight="1" x14ac:dyDescent="0.35">
      <c r="B8" s="364"/>
      <c r="C8" s="365"/>
      <c r="D8" s="365"/>
      <c r="E8" s="363"/>
      <c r="F8" s="634"/>
      <c r="G8" s="639"/>
      <c r="H8" s="642"/>
      <c r="I8" s="451"/>
      <c r="J8" s="451"/>
      <c r="K8" s="451"/>
      <c r="L8" s="451"/>
    </row>
    <row r="9" spans="1:12" ht="13.5" customHeight="1" thickBot="1" x14ac:dyDescent="0.35">
      <c r="C9" s="366"/>
      <c r="D9" s="367"/>
      <c r="E9" s="368"/>
      <c r="F9" s="635"/>
      <c r="G9" s="640"/>
      <c r="H9" s="643"/>
      <c r="I9" s="451"/>
      <c r="J9" s="451"/>
      <c r="K9" s="451"/>
      <c r="L9" s="451"/>
    </row>
    <row r="10" spans="1:12" ht="12.9" thickBot="1" x14ac:dyDescent="0.35">
      <c r="B10" s="369" t="s">
        <v>153</v>
      </c>
      <c r="C10" s="366"/>
      <c r="D10" s="367"/>
      <c r="E10" s="368"/>
      <c r="F10" s="370"/>
      <c r="G10" s="371"/>
      <c r="H10" s="371"/>
      <c r="I10" s="451"/>
      <c r="J10" s="451"/>
      <c r="K10" s="451"/>
      <c r="L10" s="451"/>
    </row>
    <row r="11" spans="1:12" ht="12.75" customHeight="1" x14ac:dyDescent="0.3">
      <c r="B11" s="372" t="s">
        <v>154</v>
      </c>
      <c r="C11" s="373"/>
      <c r="D11" s="374"/>
      <c r="E11" s="361"/>
      <c r="F11" s="375">
        <f>'Sources and Uses'!K20</f>
        <v>0</v>
      </c>
      <c r="G11" s="376"/>
      <c r="H11" s="377"/>
      <c r="I11" s="451"/>
      <c r="J11" s="451"/>
      <c r="K11" s="451"/>
      <c r="L11" s="451"/>
    </row>
    <row r="12" spans="1:12" ht="12.75" customHeight="1" x14ac:dyDescent="0.3">
      <c r="B12" s="372" t="s">
        <v>155</v>
      </c>
      <c r="C12" s="373"/>
      <c r="D12" s="374"/>
      <c r="E12" s="361"/>
      <c r="F12" s="378">
        <f>'Sources and Uses'!K21</f>
        <v>0</v>
      </c>
      <c r="G12" s="61"/>
      <c r="H12" s="379"/>
      <c r="I12" s="451"/>
      <c r="J12" s="451"/>
      <c r="K12" s="451"/>
      <c r="L12" s="451"/>
    </row>
    <row r="13" spans="1:12" ht="12.75" customHeight="1" x14ac:dyDescent="0.3">
      <c r="B13" s="380" t="s">
        <v>156</v>
      </c>
      <c r="C13" s="374"/>
      <c r="D13" s="381"/>
      <c r="E13" s="382"/>
      <c r="F13" s="383">
        <f>'Sources and Uses'!K22</f>
        <v>0</v>
      </c>
      <c r="G13" s="61"/>
      <c r="H13" s="379"/>
      <c r="I13" s="451"/>
      <c r="J13" s="451"/>
      <c r="K13" s="451"/>
      <c r="L13" s="451"/>
    </row>
    <row r="14" spans="1:12" ht="12.75" customHeight="1" x14ac:dyDescent="0.3">
      <c r="B14" s="380" t="s">
        <v>157</v>
      </c>
      <c r="C14" s="374"/>
      <c r="D14" s="381"/>
      <c r="E14" s="382"/>
      <c r="F14" s="383">
        <f>'Sources and Uses'!K23</f>
        <v>0</v>
      </c>
      <c r="G14" s="61"/>
      <c r="H14" s="379"/>
      <c r="I14" s="451"/>
      <c r="J14" s="451"/>
      <c r="K14" s="451"/>
      <c r="L14" s="451"/>
    </row>
    <row r="15" spans="1:12" ht="12.75" customHeight="1" x14ac:dyDescent="0.3">
      <c r="B15" s="384" t="s">
        <v>158</v>
      </c>
      <c r="C15" s="374"/>
      <c r="D15" s="381"/>
      <c r="E15" s="382"/>
      <c r="F15" s="383">
        <f>'Sources and Uses'!K24</f>
        <v>0</v>
      </c>
      <c r="G15" s="61"/>
      <c r="H15" s="379"/>
      <c r="I15" s="451"/>
      <c r="J15" s="451"/>
      <c r="K15" s="451"/>
      <c r="L15" s="451"/>
    </row>
    <row r="16" spans="1:12" ht="12.75" customHeight="1" x14ac:dyDescent="0.3">
      <c r="B16" s="384" t="s">
        <v>248</v>
      </c>
      <c r="C16" s="374"/>
      <c r="D16" s="62"/>
      <c r="E16" s="382"/>
      <c r="F16" s="385">
        <f>'Sources and Uses'!K25</f>
        <v>0</v>
      </c>
      <c r="G16" s="63"/>
      <c r="H16" s="379"/>
      <c r="I16" s="451"/>
      <c r="J16" s="451"/>
      <c r="K16" s="451"/>
      <c r="L16" s="451"/>
    </row>
    <row r="17" spans="2:12" ht="12.75" customHeight="1" thickBot="1" x14ac:dyDescent="0.35">
      <c r="B17" s="374" t="s">
        <v>160</v>
      </c>
      <c r="C17" s="374"/>
      <c r="D17" s="381"/>
      <c r="E17" s="382"/>
      <c r="F17" s="386">
        <f>SUM(F11:F16)</f>
        <v>0</v>
      </c>
      <c r="G17" s="387">
        <f>SUM(G11:G16)</f>
        <v>0</v>
      </c>
      <c r="H17" s="388">
        <f>SUM(H11:H16)</f>
        <v>0</v>
      </c>
      <c r="I17" s="451"/>
      <c r="J17" s="451"/>
      <c r="K17" s="451"/>
      <c r="L17" s="451"/>
    </row>
    <row r="18" spans="2:12" ht="12.75" customHeight="1" x14ac:dyDescent="0.3">
      <c r="B18" s="374"/>
      <c r="C18" s="374"/>
      <c r="D18" s="381"/>
      <c r="E18" s="382"/>
      <c r="F18" s="389"/>
      <c r="G18" s="389"/>
      <c r="H18" s="389"/>
      <c r="I18" s="451"/>
      <c r="J18" s="451"/>
      <c r="K18" s="451"/>
      <c r="L18" s="451"/>
    </row>
    <row r="19" spans="2:12" ht="12.75" customHeight="1" thickBot="1" x14ac:dyDescent="0.35">
      <c r="B19" s="390" t="s">
        <v>161</v>
      </c>
      <c r="C19" s="391"/>
      <c r="D19" s="392"/>
      <c r="E19" s="381"/>
      <c r="F19" s="393"/>
      <c r="G19" s="389"/>
      <c r="H19" s="389"/>
      <c r="I19" s="451"/>
      <c r="J19" s="451"/>
      <c r="K19" s="451"/>
      <c r="L19" s="451"/>
    </row>
    <row r="20" spans="2:12" ht="12.75" customHeight="1" x14ac:dyDescent="0.3">
      <c r="B20" s="380" t="s">
        <v>162</v>
      </c>
      <c r="C20" s="374"/>
      <c r="D20" s="374"/>
      <c r="E20" s="394"/>
      <c r="F20" s="395">
        <f>'Sources and Uses'!K29</f>
        <v>0</v>
      </c>
      <c r="G20" s="64"/>
      <c r="H20" s="65"/>
      <c r="I20" s="451"/>
      <c r="J20" s="451"/>
      <c r="K20" s="451"/>
      <c r="L20" s="451"/>
    </row>
    <row r="21" spans="2:12" ht="12.75" customHeight="1" x14ac:dyDescent="0.3">
      <c r="B21" s="380" t="s">
        <v>163</v>
      </c>
      <c r="C21" s="396"/>
      <c r="D21" s="374"/>
      <c r="E21" s="396"/>
      <c r="F21" s="397">
        <f>'Sources and Uses'!K30</f>
        <v>0</v>
      </c>
      <c r="G21" s="66"/>
      <c r="H21" s="67"/>
      <c r="I21" s="451"/>
      <c r="J21" s="451"/>
      <c r="K21" s="451"/>
      <c r="L21" s="451"/>
    </row>
    <row r="22" spans="2:12" ht="12.75" customHeight="1" x14ac:dyDescent="0.3">
      <c r="B22" s="380" t="s">
        <v>112</v>
      </c>
      <c r="C22" s="396"/>
      <c r="D22" s="374"/>
      <c r="E22" s="396"/>
      <c r="F22" s="397">
        <f>'Sources and Uses'!K31</f>
        <v>0</v>
      </c>
      <c r="G22" s="66"/>
      <c r="H22" s="67"/>
      <c r="I22" s="451"/>
      <c r="J22" s="451"/>
      <c r="K22" s="451"/>
      <c r="L22" s="451"/>
    </row>
    <row r="23" spans="2:12" ht="12.75" customHeight="1" x14ac:dyDescent="0.3">
      <c r="B23" s="380" t="s">
        <v>164</v>
      </c>
      <c r="C23" s="396"/>
      <c r="D23" s="374"/>
      <c r="E23" s="396"/>
      <c r="F23" s="397">
        <f>'Sources and Uses'!K32</f>
        <v>0</v>
      </c>
      <c r="G23" s="66"/>
      <c r="H23" s="67"/>
      <c r="I23" s="451"/>
      <c r="J23" s="451"/>
      <c r="K23" s="451"/>
      <c r="L23" s="451"/>
    </row>
    <row r="24" spans="2:12" ht="12.75" customHeight="1" x14ac:dyDescent="0.3">
      <c r="B24" s="380" t="s">
        <v>165</v>
      </c>
      <c r="C24" s="396"/>
      <c r="D24" s="374"/>
      <c r="E24" s="396"/>
      <c r="F24" s="397">
        <f>'Sources and Uses'!K33</f>
        <v>0</v>
      </c>
      <c r="G24" s="66"/>
      <c r="H24" s="67"/>
      <c r="I24" s="451"/>
      <c r="J24" s="451"/>
      <c r="K24" s="451"/>
      <c r="L24" s="451"/>
    </row>
    <row r="25" spans="2:12" ht="12.75" customHeight="1" x14ac:dyDescent="0.3">
      <c r="B25" s="380" t="s">
        <v>249</v>
      </c>
      <c r="C25" s="396"/>
      <c r="D25" s="374"/>
      <c r="E25" s="396"/>
      <c r="F25" s="397">
        <f>'Sources and Uses'!K34</f>
        <v>0</v>
      </c>
      <c r="G25" s="66"/>
      <c r="H25" s="67"/>
      <c r="I25" s="451"/>
      <c r="J25" s="451"/>
      <c r="K25" s="451"/>
      <c r="L25" s="451"/>
    </row>
    <row r="26" spans="2:12" ht="12.75" customHeight="1" x14ac:dyDescent="0.3">
      <c r="B26" s="380" t="s">
        <v>167</v>
      </c>
      <c r="C26" s="396"/>
      <c r="D26" s="374"/>
      <c r="E26" s="396"/>
      <c r="F26" s="397">
        <f>'Sources and Uses'!K35</f>
        <v>0</v>
      </c>
      <c r="G26" s="66"/>
      <c r="H26" s="67"/>
      <c r="I26" s="451"/>
      <c r="J26" s="451"/>
      <c r="K26" s="451"/>
      <c r="L26" s="451"/>
    </row>
    <row r="27" spans="2:12" ht="12.75" customHeight="1" x14ac:dyDescent="0.3">
      <c r="B27" s="380" t="s">
        <v>168</v>
      </c>
      <c r="C27" s="374"/>
      <c r="D27" s="374"/>
      <c r="E27" s="398"/>
      <c r="F27" s="397">
        <f>'Sources and Uses'!K36</f>
        <v>0</v>
      </c>
      <c r="G27" s="66"/>
      <c r="H27" s="67"/>
      <c r="I27" s="451"/>
      <c r="J27" s="451"/>
      <c r="K27" s="451"/>
      <c r="L27" s="451"/>
    </row>
    <row r="28" spans="2:12" ht="12.75" customHeight="1" x14ac:dyDescent="0.3">
      <c r="B28" s="380" t="s">
        <v>169</v>
      </c>
      <c r="C28" s="374"/>
      <c r="D28" s="374"/>
      <c r="E28" s="398"/>
      <c r="F28" s="397">
        <f>'Sources and Uses'!K37</f>
        <v>0</v>
      </c>
      <c r="G28" s="68"/>
      <c r="H28" s="67"/>
      <c r="I28" s="451"/>
      <c r="J28" s="451"/>
      <c r="K28" s="451"/>
      <c r="L28" s="451"/>
    </row>
    <row r="29" spans="2:12" ht="12.75" customHeight="1" x14ac:dyDescent="0.3">
      <c r="B29" s="380" t="s">
        <v>170</v>
      </c>
      <c r="C29" s="374"/>
      <c r="D29" s="374"/>
      <c r="E29" s="399"/>
      <c r="F29" s="397">
        <f>'Sources and Uses'!K38</f>
        <v>0</v>
      </c>
      <c r="G29" s="400"/>
      <c r="H29" s="379"/>
      <c r="I29" s="451"/>
      <c r="J29" s="451"/>
      <c r="K29" s="451"/>
      <c r="L29" s="451"/>
    </row>
    <row r="30" spans="2:12" ht="12.75" customHeight="1" x14ac:dyDescent="0.3">
      <c r="B30" s="380" t="s">
        <v>250</v>
      </c>
      <c r="C30" s="374"/>
      <c r="D30" s="374"/>
      <c r="E30" s="399"/>
      <c r="F30" s="397">
        <f>'Sources and Uses'!K39</f>
        <v>0</v>
      </c>
      <c r="G30" s="66"/>
      <c r="H30" s="67"/>
      <c r="I30" s="451"/>
      <c r="J30" s="451"/>
      <c r="K30" s="451"/>
      <c r="L30" s="451"/>
    </row>
    <row r="31" spans="2:12" ht="12.75" customHeight="1" x14ac:dyDescent="0.3">
      <c r="B31" s="380" t="s">
        <v>251</v>
      </c>
      <c r="C31" s="374"/>
      <c r="D31" s="374"/>
      <c r="E31" s="399"/>
      <c r="F31" s="397">
        <f>'Sources and Uses'!K40</f>
        <v>0</v>
      </c>
      <c r="G31" s="66"/>
      <c r="H31" s="67"/>
      <c r="I31" s="451"/>
      <c r="J31" s="451"/>
      <c r="K31" s="451"/>
      <c r="L31" s="451"/>
    </row>
    <row r="32" spans="2:12" ht="12.75" customHeight="1" x14ac:dyDescent="0.3">
      <c r="B32" s="380" t="s">
        <v>173</v>
      </c>
      <c r="C32" s="396"/>
      <c r="D32" s="399"/>
      <c r="E32" s="69"/>
      <c r="F32" s="397">
        <f>'Sources and Uses'!K41</f>
        <v>0</v>
      </c>
      <c r="G32" s="66"/>
      <c r="H32" s="67"/>
      <c r="I32" s="451"/>
      <c r="J32" s="451"/>
      <c r="K32" s="451"/>
      <c r="L32" s="451"/>
    </row>
    <row r="33" spans="2:12" ht="12.75" customHeight="1" x14ac:dyDescent="0.3">
      <c r="B33" s="380" t="s">
        <v>174</v>
      </c>
      <c r="C33" s="374"/>
      <c r="D33" s="374"/>
      <c r="E33" s="398"/>
      <c r="F33" s="397">
        <f>'Sources and Uses'!K42</f>
        <v>0</v>
      </c>
      <c r="G33" s="66"/>
      <c r="H33" s="67"/>
      <c r="I33" s="451"/>
      <c r="J33" s="451"/>
      <c r="K33" s="451"/>
      <c r="L33" s="451"/>
    </row>
    <row r="34" spans="2:12" ht="12.75" customHeight="1" x14ac:dyDescent="0.3">
      <c r="B34" s="380" t="s">
        <v>175</v>
      </c>
      <c r="C34" s="374"/>
      <c r="D34" s="374"/>
      <c r="E34" s="399"/>
      <c r="F34" s="397">
        <f>'Sources and Uses'!K43</f>
        <v>0</v>
      </c>
      <c r="G34" s="66"/>
      <c r="H34" s="67"/>
      <c r="I34" s="451"/>
      <c r="J34" s="451"/>
      <c r="K34" s="451"/>
      <c r="L34" s="451"/>
    </row>
    <row r="35" spans="2:12" ht="12.75" customHeight="1" x14ac:dyDescent="0.3">
      <c r="B35" s="384" t="s">
        <v>159</v>
      </c>
      <c r="C35" s="401"/>
      <c r="D35" s="62"/>
      <c r="E35" s="399"/>
      <c r="F35" s="499">
        <f>'Sources and Uses'!K44</f>
        <v>0</v>
      </c>
      <c r="G35" s="70"/>
      <c r="H35" s="71"/>
      <c r="I35" s="451"/>
      <c r="J35" s="451"/>
      <c r="K35" s="451"/>
      <c r="L35" s="451"/>
    </row>
    <row r="36" spans="2:12" ht="12.75" customHeight="1" thickBot="1" x14ac:dyDescent="0.35">
      <c r="B36" s="374" t="s">
        <v>160</v>
      </c>
      <c r="C36" s="374"/>
      <c r="D36" s="374"/>
      <c r="E36" s="374"/>
      <c r="F36" s="386">
        <f>SUM(F20:F35)</f>
        <v>0</v>
      </c>
      <c r="G36" s="387">
        <f>SUM(G20:G35)</f>
        <v>0</v>
      </c>
      <c r="H36" s="388">
        <f>SUM(H20:H35)</f>
        <v>0</v>
      </c>
      <c r="I36" s="451"/>
      <c r="J36" s="451"/>
      <c r="K36" s="451"/>
      <c r="L36" s="451"/>
    </row>
    <row r="37" spans="2:12" ht="12.75" customHeight="1" x14ac:dyDescent="0.3">
      <c r="B37" s="374"/>
      <c r="C37" s="374"/>
      <c r="D37" s="374"/>
      <c r="E37" s="374"/>
      <c r="F37" s="389"/>
      <c r="G37" s="389"/>
      <c r="H37" s="389"/>
      <c r="I37" s="451"/>
      <c r="J37" s="451"/>
      <c r="K37" s="451"/>
      <c r="L37" s="451"/>
    </row>
    <row r="38" spans="2:12" ht="12.75" customHeight="1" thickBot="1" x14ac:dyDescent="0.35">
      <c r="B38" s="403" t="s">
        <v>176</v>
      </c>
      <c r="C38" s="403"/>
      <c r="D38" s="403"/>
      <c r="E38" s="403"/>
      <c r="F38" s="389"/>
      <c r="G38" s="404"/>
      <c r="H38" s="404"/>
      <c r="I38" s="451"/>
      <c r="J38" s="451"/>
      <c r="K38" s="451"/>
      <c r="L38" s="451"/>
    </row>
    <row r="39" spans="2:12" ht="12.75" customHeight="1" x14ac:dyDescent="0.3">
      <c r="B39" s="380" t="s">
        <v>177</v>
      </c>
      <c r="C39" s="374"/>
      <c r="D39" s="374"/>
      <c r="E39" s="394"/>
      <c r="F39" s="405">
        <f>'Sources and Uses'!K48</f>
        <v>0</v>
      </c>
      <c r="G39" s="376"/>
      <c r="H39" s="377"/>
      <c r="I39" s="451"/>
      <c r="J39" s="451"/>
      <c r="K39" s="451"/>
      <c r="L39" s="451"/>
    </row>
    <row r="40" spans="2:12" ht="12.75" customHeight="1" x14ac:dyDescent="0.3">
      <c r="B40" s="380" t="s">
        <v>178</v>
      </c>
      <c r="C40" s="374"/>
      <c r="D40" s="374"/>
      <c r="E40" s="394"/>
      <c r="F40" s="383">
        <f>'Sources and Uses'!K49</f>
        <v>0</v>
      </c>
      <c r="G40" s="66"/>
      <c r="H40" s="67"/>
      <c r="I40" s="451"/>
      <c r="J40" s="451"/>
      <c r="K40" s="451"/>
      <c r="L40" s="451"/>
    </row>
    <row r="41" spans="2:12" ht="12.75" customHeight="1" x14ac:dyDescent="0.3">
      <c r="B41" s="380" t="s">
        <v>179</v>
      </c>
      <c r="C41" s="374"/>
      <c r="D41" s="374"/>
      <c r="E41" s="394"/>
      <c r="F41" s="383">
        <f>'Sources and Uses'!K50</f>
        <v>0</v>
      </c>
      <c r="G41" s="66"/>
      <c r="H41" s="67"/>
      <c r="I41" s="451"/>
      <c r="J41" s="451"/>
      <c r="K41" s="451"/>
      <c r="L41" s="451"/>
    </row>
    <row r="42" spans="2:12" ht="12.75" customHeight="1" x14ac:dyDescent="0.3">
      <c r="B42" s="380" t="s">
        <v>180</v>
      </c>
      <c r="C42" s="374"/>
      <c r="D42" s="374"/>
      <c r="E42" s="394"/>
      <c r="F42" s="383">
        <f>'Sources and Uses'!K51</f>
        <v>0</v>
      </c>
      <c r="G42" s="66"/>
      <c r="H42" s="67"/>
      <c r="I42" s="451"/>
      <c r="J42" s="451"/>
      <c r="K42" s="451"/>
      <c r="L42" s="451"/>
    </row>
    <row r="43" spans="2:12" ht="12.75" customHeight="1" x14ac:dyDescent="0.3">
      <c r="B43" s="406" t="s">
        <v>181</v>
      </c>
      <c r="C43" s="72"/>
      <c r="D43" s="72"/>
      <c r="E43" s="394"/>
      <c r="F43" s="383">
        <f>'Sources and Uses'!K52</f>
        <v>0</v>
      </c>
      <c r="G43" s="66"/>
      <c r="H43" s="67"/>
      <c r="I43" s="451"/>
      <c r="J43" s="451"/>
      <c r="K43" s="451"/>
      <c r="L43" s="451"/>
    </row>
    <row r="44" spans="2:12" ht="12.75" customHeight="1" x14ac:dyDescent="0.3">
      <c r="B44" s="380" t="s">
        <v>182</v>
      </c>
      <c r="C44" s="73"/>
      <c r="D44" s="73"/>
      <c r="E44" s="394"/>
      <c r="F44" s="383">
        <f>'Sources and Uses'!K53</f>
        <v>0</v>
      </c>
      <c r="G44" s="66"/>
      <c r="H44" s="67"/>
      <c r="I44" s="451"/>
      <c r="J44" s="451"/>
      <c r="K44" s="451"/>
      <c r="L44" s="451"/>
    </row>
    <row r="45" spans="2:12" ht="12.75" customHeight="1" x14ac:dyDescent="0.3">
      <c r="B45" s="380" t="s">
        <v>183</v>
      </c>
      <c r="C45" s="407"/>
      <c r="D45" s="407"/>
      <c r="E45" s="394"/>
      <c r="F45" s="383">
        <f>'Sources and Uses'!K54</f>
        <v>0</v>
      </c>
      <c r="G45" s="66"/>
      <c r="H45" s="67"/>
      <c r="I45" s="451"/>
      <c r="J45" s="451"/>
      <c r="K45" s="451"/>
      <c r="L45" s="451"/>
    </row>
    <row r="46" spans="2:12" ht="12.75" customHeight="1" x14ac:dyDescent="0.3">
      <c r="B46" s="380" t="s">
        <v>184</v>
      </c>
      <c r="C46" s="396"/>
      <c r="D46" s="374"/>
      <c r="E46" s="396"/>
      <c r="F46" s="383">
        <f>'Sources and Uses'!K55</f>
        <v>0</v>
      </c>
      <c r="G46" s="66"/>
      <c r="H46" s="67"/>
      <c r="I46" s="451"/>
      <c r="J46" s="451"/>
      <c r="K46" s="451"/>
      <c r="L46" s="451"/>
    </row>
    <row r="47" spans="2:12" ht="12.75" customHeight="1" x14ac:dyDescent="0.3">
      <c r="B47" s="384" t="s">
        <v>185</v>
      </c>
      <c r="C47" s="374"/>
      <c r="D47" s="374"/>
      <c r="E47" s="394"/>
      <c r="F47" s="383">
        <f>'Sources and Uses'!K56</f>
        <v>0</v>
      </c>
      <c r="G47" s="66"/>
      <c r="H47" s="67"/>
      <c r="I47" s="451"/>
      <c r="J47" s="451"/>
      <c r="K47" s="451"/>
      <c r="L47" s="451"/>
    </row>
    <row r="48" spans="2:12" ht="12.75" customHeight="1" x14ac:dyDescent="0.3">
      <c r="B48" s="384" t="s">
        <v>252</v>
      </c>
      <c r="C48" s="374"/>
      <c r="D48" s="374"/>
      <c r="E48" s="394"/>
      <c r="F48" s="383">
        <f>'Sources and Uses'!K57</f>
        <v>0</v>
      </c>
      <c r="G48" s="66"/>
      <c r="H48" s="67"/>
      <c r="I48" s="451"/>
      <c r="J48" s="451"/>
      <c r="K48" s="451"/>
      <c r="L48" s="451"/>
    </row>
    <row r="49" spans="2:12" ht="12.75" customHeight="1" x14ac:dyDescent="0.3">
      <c r="B49" s="384" t="s">
        <v>187</v>
      </c>
      <c r="C49" s="396"/>
      <c r="D49" s="408"/>
      <c r="E49" s="394"/>
      <c r="F49" s="383">
        <f>'Sources and Uses'!K58</f>
        <v>0</v>
      </c>
      <c r="G49" s="74"/>
      <c r="H49" s="75"/>
      <c r="I49" s="451"/>
      <c r="J49" s="451"/>
      <c r="K49" s="451"/>
      <c r="L49" s="451"/>
    </row>
    <row r="50" spans="2:12" ht="12.75" customHeight="1" x14ac:dyDescent="0.3">
      <c r="B50" s="384" t="s">
        <v>188</v>
      </c>
      <c r="C50" s="396"/>
      <c r="D50" s="408"/>
      <c r="E50" s="394"/>
      <c r="F50" s="383">
        <f>'Sources and Uses'!K59</f>
        <v>0</v>
      </c>
      <c r="G50" s="76"/>
      <c r="H50" s="77"/>
      <c r="I50" s="451"/>
      <c r="J50" s="451"/>
      <c r="K50" s="451"/>
      <c r="L50" s="451"/>
    </row>
    <row r="51" spans="2:12" ht="12.75" customHeight="1" x14ac:dyDescent="0.3">
      <c r="B51" s="384" t="s">
        <v>159</v>
      </c>
      <c r="C51" s="408"/>
      <c r="D51" s="78"/>
      <c r="E51" s="394"/>
      <c r="F51" s="385">
        <f>'Sources and Uses'!K60</f>
        <v>0</v>
      </c>
      <c r="G51" s="79"/>
      <c r="H51" s="80"/>
      <c r="I51" s="451"/>
      <c r="J51" s="451"/>
      <c r="K51" s="451"/>
      <c r="L51" s="451"/>
    </row>
    <row r="52" spans="2:12" ht="12.75" customHeight="1" thickBot="1" x14ac:dyDescent="0.35">
      <c r="B52" s="374" t="s">
        <v>160</v>
      </c>
      <c r="C52" s="374"/>
      <c r="D52" s="374"/>
      <c r="E52" s="394"/>
      <c r="F52" s="386">
        <f>SUM(F39:F51)</f>
        <v>0</v>
      </c>
      <c r="G52" s="496">
        <f>SUM(G39:G51)</f>
        <v>0</v>
      </c>
      <c r="H52" s="388">
        <f>SUM(H39:H51)</f>
        <v>0</v>
      </c>
      <c r="I52" s="451"/>
      <c r="J52" s="451"/>
      <c r="K52" s="451"/>
      <c r="L52" s="451"/>
    </row>
    <row r="53" spans="2:12" ht="12.75" customHeight="1" x14ac:dyDescent="0.3">
      <c r="B53" s="374"/>
      <c r="C53" s="374"/>
      <c r="D53" s="374"/>
      <c r="E53" s="394"/>
      <c r="F53" s="389"/>
      <c r="G53" s="389"/>
      <c r="H53" s="389"/>
      <c r="I53" s="451"/>
      <c r="J53" s="451"/>
      <c r="K53" s="451"/>
      <c r="L53" s="451"/>
    </row>
    <row r="54" spans="2:12" ht="12.75" customHeight="1" thickBot="1" x14ac:dyDescent="0.35">
      <c r="B54" s="390" t="s">
        <v>189</v>
      </c>
      <c r="C54" s="391"/>
      <c r="D54" s="391"/>
      <c r="E54" s="374"/>
      <c r="F54" s="389"/>
      <c r="G54" s="389"/>
      <c r="H54" s="389"/>
      <c r="I54" s="451"/>
      <c r="J54" s="451"/>
      <c r="K54" s="451"/>
      <c r="L54" s="451"/>
    </row>
    <row r="55" spans="2:12" ht="12.75" customHeight="1" x14ac:dyDescent="0.3">
      <c r="B55" s="409" t="s">
        <v>253</v>
      </c>
      <c r="C55" s="391"/>
      <c r="D55" s="391"/>
      <c r="E55" s="374"/>
      <c r="F55" s="375">
        <f>'Sources and Uses'!K64</f>
        <v>0</v>
      </c>
      <c r="G55" s="376"/>
      <c r="H55" s="377"/>
      <c r="I55" s="451"/>
      <c r="J55" s="451"/>
      <c r="K55" s="451"/>
      <c r="L55" s="451"/>
    </row>
    <row r="56" spans="2:12" ht="12.75" customHeight="1" x14ac:dyDescent="0.3">
      <c r="B56" s="409" t="s">
        <v>254</v>
      </c>
      <c r="C56" s="391"/>
      <c r="D56" s="391"/>
      <c r="E56" s="374"/>
      <c r="F56" s="410">
        <f>'Sources and Uses'!K65</f>
        <v>0</v>
      </c>
      <c r="G56" s="400"/>
      <c r="H56" s="379"/>
      <c r="I56" s="451"/>
      <c r="J56" s="451"/>
      <c r="K56" s="451"/>
      <c r="L56" s="451"/>
    </row>
    <row r="57" spans="2:12" ht="12.75" customHeight="1" x14ac:dyDescent="0.3">
      <c r="B57" s="409" t="s">
        <v>255</v>
      </c>
      <c r="C57" s="391"/>
      <c r="D57" s="81"/>
      <c r="E57" s="374"/>
      <c r="F57" s="498">
        <f>'Sources and Uses'!K66</f>
        <v>0</v>
      </c>
      <c r="G57" s="411"/>
      <c r="H57" s="412"/>
      <c r="I57" s="451"/>
      <c r="J57" s="451"/>
      <c r="K57" s="451"/>
      <c r="L57" s="451"/>
    </row>
    <row r="58" spans="2:12" ht="12.75" customHeight="1" thickBot="1" x14ac:dyDescent="0.35">
      <c r="B58" s="374" t="s">
        <v>160</v>
      </c>
      <c r="C58" s="391"/>
      <c r="D58" s="391"/>
      <c r="E58" s="374"/>
      <c r="F58" s="402">
        <f>SUM(F55:F57)</f>
        <v>0</v>
      </c>
      <c r="G58" s="387">
        <f>SUM(G55:G57)</f>
        <v>0</v>
      </c>
      <c r="H58" s="388">
        <f>SUM(H55:H57)</f>
        <v>0</v>
      </c>
      <c r="I58" s="451"/>
      <c r="J58" s="451"/>
      <c r="K58" s="451"/>
      <c r="L58" s="451"/>
    </row>
    <row r="59" spans="2:12" ht="12.75" customHeight="1" x14ac:dyDescent="0.3">
      <c r="B59" s="374"/>
      <c r="C59" s="391"/>
      <c r="D59" s="391"/>
      <c r="E59" s="374"/>
      <c r="F59" s="389"/>
      <c r="G59" s="389"/>
      <c r="H59" s="389"/>
      <c r="I59" s="451"/>
      <c r="J59" s="451"/>
      <c r="K59" s="451"/>
      <c r="L59" s="451"/>
    </row>
    <row r="60" spans="2:12" ht="12.75" customHeight="1" thickBot="1" x14ac:dyDescent="0.35">
      <c r="B60" s="390" t="s">
        <v>192</v>
      </c>
      <c r="C60" s="391"/>
      <c r="D60" s="391"/>
      <c r="E60" s="374"/>
      <c r="F60" s="389"/>
      <c r="G60" s="389"/>
      <c r="H60" s="389"/>
      <c r="I60" s="451"/>
      <c r="J60" s="451"/>
      <c r="K60" s="451"/>
      <c r="L60" s="451"/>
    </row>
    <row r="61" spans="2:12" ht="12.75" customHeight="1" x14ac:dyDescent="0.3">
      <c r="B61" s="380" t="s">
        <v>193</v>
      </c>
      <c r="C61" s="391"/>
      <c r="D61" s="391"/>
      <c r="E61" s="374"/>
      <c r="F61" s="375">
        <f>'Sources and Uses'!K70</f>
        <v>0</v>
      </c>
      <c r="G61" s="64"/>
      <c r="H61" s="65"/>
      <c r="I61" s="451"/>
      <c r="J61" s="451"/>
      <c r="K61" s="451"/>
      <c r="L61" s="451"/>
    </row>
    <row r="62" spans="2:12" ht="12.75" customHeight="1" x14ac:dyDescent="0.3">
      <c r="B62" s="380" t="s">
        <v>256</v>
      </c>
      <c r="C62" s="391"/>
      <c r="D62" s="391"/>
      <c r="E62" s="374"/>
      <c r="F62" s="383">
        <f>'Sources and Uses'!K71</f>
        <v>0</v>
      </c>
      <c r="G62" s="66"/>
      <c r="H62" s="67"/>
      <c r="I62" s="451"/>
      <c r="J62" s="451"/>
      <c r="K62" s="451"/>
      <c r="L62" s="451"/>
    </row>
    <row r="63" spans="2:12" ht="12.75" customHeight="1" x14ac:dyDescent="0.3">
      <c r="B63" s="380" t="s">
        <v>195</v>
      </c>
      <c r="C63" s="391"/>
      <c r="D63" s="391"/>
      <c r="E63" s="374"/>
      <c r="F63" s="383">
        <f>'Sources and Uses'!K72</f>
        <v>0</v>
      </c>
      <c r="G63" s="66"/>
      <c r="H63" s="67"/>
      <c r="I63" s="451"/>
      <c r="J63" s="451"/>
      <c r="K63" s="451"/>
      <c r="L63" s="451"/>
    </row>
    <row r="64" spans="2:12" ht="12.75" customHeight="1" x14ac:dyDescent="0.3">
      <c r="B64" s="380" t="s">
        <v>196</v>
      </c>
      <c r="C64" s="391"/>
      <c r="D64" s="391"/>
      <c r="E64" s="374"/>
      <c r="F64" s="383">
        <f>'Sources and Uses'!K73</f>
        <v>0</v>
      </c>
      <c r="G64" s="66"/>
      <c r="H64" s="67"/>
      <c r="I64" s="451"/>
      <c r="J64" s="451"/>
      <c r="K64" s="451"/>
      <c r="L64" s="451"/>
    </row>
    <row r="65" spans="2:12" ht="12.75" customHeight="1" x14ac:dyDescent="0.3">
      <c r="B65" s="380" t="s">
        <v>197</v>
      </c>
      <c r="C65" s="391"/>
      <c r="D65" s="391"/>
      <c r="E65" s="374"/>
      <c r="F65" s="383">
        <f>'Sources and Uses'!K74</f>
        <v>0</v>
      </c>
      <c r="G65" s="400"/>
      <c r="H65" s="379"/>
      <c r="I65" s="451"/>
      <c r="J65" s="451"/>
      <c r="K65" s="451"/>
      <c r="L65" s="451"/>
    </row>
    <row r="66" spans="2:12" ht="12.75" customHeight="1" x14ac:dyDescent="0.3">
      <c r="B66" s="380" t="s">
        <v>159</v>
      </c>
      <c r="C66" s="391"/>
      <c r="D66" s="81"/>
      <c r="E66" s="374"/>
      <c r="F66" s="385">
        <f>'Sources and Uses'!K75</f>
        <v>0</v>
      </c>
      <c r="G66" s="411"/>
      <c r="H66" s="412"/>
      <c r="I66" s="451"/>
      <c r="J66" s="451"/>
      <c r="K66" s="451"/>
      <c r="L66" s="451"/>
    </row>
    <row r="67" spans="2:12" ht="12.75" customHeight="1" thickBot="1" x14ac:dyDescent="0.35">
      <c r="B67" s="374" t="s">
        <v>160</v>
      </c>
      <c r="C67" s="391"/>
      <c r="D67" s="391"/>
      <c r="E67" s="374"/>
      <c r="F67" s="386">
        <f>SUM(F61:F66)</f>
        <v>0</v>
      </c>
      <c r="G67" s="387">
        <f>SUM(G61:G64)</f>
        <v>0</v>
      </c>
      <c r="H67" s="388">
        <f>SUM(H61:H64)</f>
        <v>0</v>
      </c>
      <c r="I67" s="451"/>
      <c r="J67" s="451"/>
      <c r="K67" s="451"/>
      <c r="L67" s="451"/>
    </row>
    <row r="68" spans="2:12" ht="12.75" customHeight="1" x14ac:dyDescent="0.3">
      <c r="B68" s="374"/>
      <c r="C68" s="391"/>
      <c r="D68" s="391"/>
      <c r="E68" s="374"/>
      <c r="F68" s="389"/>
      <c r="G68" s="389"/>
      <c r="H68" s="389"/>
      <c r="I68" s="451"/>
      <c r="J68" s="451"/>
      <c r="K68" s="451"/>
      <c r="L68" s="451"/>
    </row>
    <row r="69" spans="2:12" ht="12.75" customHeight="1" thickBot="1" x14ac:dyDescent="0.35">
      <c r="B69" s="390" t="s">
        <v>198</v>
      </c>
      <c r="C69" s="391"/>
      <c r="D69" s="391"/>
      <c r="E69" s="374"/>
      <c r="F69" s="389"/>
      <c r="G69" s="389"/>
      <c r="H69" s="389"/>
      <c r="I69" s="451"/>
      <c r="J69" s="451"/>
      <c r="K69" s="451"/>
      <c r="L69" s="451"/>
    </row>
    <row r="70" spans="2:12" ht="12.75" customHeight="1" x14ac:dyDescent="0.3">
      <c r="B70" s="380" t="s">
        <v>199</v>
      </c>
      <c r="C70" s="391"/>
      <c r="D70" s="391"/>
      <c r="E70" s="374"/>
      <c r="F70" s="375">
        <f>'Sources and Uses'!K79</f>
        <v>0</v>
      </c>
      <c r="G70" s="376"/>
      <c r="H70" s="377"/>
      <c r="I70" s="451"/>
      <c r="J70" s="451"/>
      <c r="K70" s="451"/>
      <c r="L70" s="451"/>
    </row>
    <row r="71" spans="2:12" ht="12.75" customHeight="1" x14ac:dyDescent="0.3">
      <c r="B71" s="380" t="s">
        <v>257</v>
      </c>
      <c r="C71" s="391"/>
      <c r="D71" s="391"/>
      <c r="E71" s="374"/>
      <c r="F71" s="383">
        <f>'Sources and Uses'!K80</f>
        <v>0</v>
      </c>
      <c r="G71" s="400"/>
      <c r="H71" s="379"/>
      <c r="I71" s="451"/>
      <c r="J71" s="451"/>
      <c r="K71" s="451"/>
      <c r="L71" s="451"/>
    </row>
    <row r="72" spans="2:12" ht="12.75" customHeight="1" x14ac:dyDescent="0.3">
      <c r="B72" s="380" t="s">
        <v>201</v>
      </c>
      <c r="C72" s="391"/>
      <c r="D72" s="391"/>
      <c r="E72" s="374"/>
      <c r="F72" s="383">
        <f>'Sources and Uses'!K81</f>
        <v>0</v>
      </c>
      <c r="G72" s="400"/>
      <c r="H72" s="379"/>
      <c r="I72" s="451"/>
      <c r="J72" s="451"/>
      <c r="K72" s="451"/>
      <c r="L72" s="451"/>
    </row>
    <row r="73" spans="2:12" ht="12.75" customHeight="1" x14ac:dyDescent="0.3">
      <c r="B73" s="406" t="s">
        <v>202</v>
      </c>
      <c r="C73" s="374"/>
      <c r="D73" s="374"/>
      <c r="E73" s="374"/>
      <c r="F73" s="383">
        <f>'Sources and Uses'!K82</f>
        <v>0</v>
      </c>
      <c r="G73" s="400"/>
      <c r="H73" s="379"/>
      <c r="I73" s="451"/>
      <c r="J73" s="451"/>
      <c r="K73" s="451"/>
      <c r="L73" s="451"/>
    </row>
    <row r="74" spans="2:12" ht="12.75" customHeight="1" x14ac:dyDescent="0.3">
      <c r="B74" s="413" t="s">
        <v>258</v>
      </c>
      <c r="C74" s="374"/>
      <c r="D74" s="374"/>
      <c r="E74" s="374"/>
      <c r="F74" s="383">
        <f>'Sources and Uses'!K83</f>
        <v>0</v>
      </c>
      <c r="G74" s="400"/>
      <c r="H74" s="379"/>
      <c r="I74" s="451"/>
      <c r="J74" s="451"/>
      <c r="K74" s="451"/>
      <c r="L74" s="451"/>
    </row>
    <row r="75" spans="2:12" ht="12.75" customHeight="1" x14ac:dyDescent="0.3">
      <c r="B75" s="413" t="s">
        <v>259</v>
      </c>
      <c r="C75" s="374"/>
      <c r="D75" s="374"/>
      <c r="E75" s="374"/>
      <c r="F75" s="383">
        <f>'Sources and Uses'!K84</f>
        <v>0</v>
      </c>
      <c r="G75" s="400"/>
      <c r="H75" s="379"/>
      <c r="I75" s="451"/>
      <c r="J75" s="451"/>
      <c r="K75" s="451"/>
      <c r="L75" s="451"/>
    </row>
    <row r="76" spans="2:12" ht="12.75" customHeight="1" x14ac:dyDescent="0.3">
      <c r="B76" s="384" t="s">
        <v>205</v>
      </c>
      <c r="C76" s="391"/>
      <c r="D76" s="391"/>
      <c r="E76" s="374"/>
      <c r="F76" s="383">
        <f>'Sources and Uses'!K85</f>
        <v>0</v>
      </c>
      <c r="G76" s="400"/>
      <c r="H76" s="379"/>
      <c r="I76" s="451"/>
      <c r="J76" s="451"/>
      <c r="K76" s="451"/>
      <c r="L76" s="451"/>
    </row>
    <row r="77" spans="2:12" ht="12.75" customHeight="1" x14ac:dyDescent="0.3">
      <c r="B77" s="384" t="s">
        <v>159</v>
      </c>
      <c r="C77" s="391"/>
      <c r="D77" s="81"/>
      <c r="E77" s="374"/>
      <c r="F77" s="498">
        <f>'Sources and Uses'!K86</f>
        <v>0</v>
      </c>
      <c r="G77" s="400"/>
      <c r="H77" s="379"/>
      <c r="I77" s="451"/>
      <c r="J77" s="451"/>
      <c r="K77" s="451"/>
      <c r="L77" s="451"/>
    </row>
    <row r="78" spans="2:12" ht="12.75" customHeight="1" thickBot="1" x14ac:dyDescent="0.35">
      <c r="B78" s="374" t="s">
        <v>160</v>
      </c>
      <c r="C78" s="374"/>
      <c r="D78" s="374"/>
      <c r="E78" s="374"/>
      <c r="F78" s="402">
        <f>SUM(F70:F77)</f>
        <v>0</v>
      </c>
      <c r="G78" s="387">
        <f>SUM(G70:G77)</f>
        <v>0</v>
      </c>
      <c r="H78" s="388">
        <f>SUM(H70:H77)</f>
        <v>0</v>
      </c>
      <c r="I78" s="451"/>
      <c r="J78" s="451"/>
      <c r="K78" s="451"/>
      <c r="L78" s="451"/>
    </row>
    <row r="79" spans="2:12" ht="12.75" customHeight="1" x14ac:dyDescent="0.3">
      <c r="B79" s="374"/>
      <c r="C79" s="374"/>
      <c r="D79" s="374"/>
      <c r="E79" s="374"/>
      <c r="F79" s="389"/>
      <c r="G79" s="389"/>
      <c r="H79" s="389"/>
      <c r="I79" s="451"/>
      <c r="J79" s="451"/>
      <c r="K79" s="451"/>
      <c r="L79" s="451"/>
    </row>
    <row r="80" spans="2:12" ht="12.75" customHeight="1" thickBot="1" x14ac:dyDescent="0.35">
      <c r="B80" s="390" t="s">
        <v>206</v>
      </c>
      <c r="C80" s="391"/>
      <c r="D80" s="391"/>
      <c r="E80" s="374"/>
      <c r="F80" s="414"/>
      <c r="G80" s="414"/>
      <c r="H80" s="414"/>
      <c r="I80" s="451"/>
      <c r="J80" s="451"/>
      <c r="K80" s="451"/>
      <c r="L80" s="451"/>
    </row>
    <row r="81" spans="2:12" ht="12.75" customHeight="1" x14ac:dyDescent="0.3">
      <c r="B81" s="415" t="s">
        <v>260</v>
      </c>
      <c r="C81" s="374"/>
      <c r="D81" s="374"/>
      <c r="E81" s="398"/>
      <c r="F81" s="375">
        <f>'Sources and Uses'!K90</f>
        <v>0</v>
      </c>
      <c r="G81" s="376"/>
      <c r="H81" s="377"/>
      <c r="I81" s="451"/>
      <c r="J81" s="451"/>
      <c r="K81" s="451"/>
      <c r="L81" s="451"/>
    </row>
    <row r="82" spans="2:12" ht="12.75" customHeight="1" x14ac:dyDescent="0.3">
      <c r="B82" s="415" t="s">
        <v>261</v>
      </c>
      <c r="C82" s="374"/>
      <c r="D82" s="374"/>
      <c r="E82" s="399"/>
      <c r="F82" s="383">
        <f>'Sources and Uses'!K91</f>
        <v>0</v>
      </c>
      <c r="G82" s="400"/>
      <c r="H82" s="379"/>
      <c r="I82" s="451"/>
      <c r="J82" s="451"/>
      <c r="K82" s="451"/>
      <c r="L82" s="451"/>
    </row>
    <row r="83" spans="2:12" ht="12.75" customHeight="1" x14ac:dyDescent="0.3">
      <c r="B83" s="415" t="s">
        <v>255</v>
      </c>
      <c r="C83" s="374"/>
      <c r="D83" s="82"/>
      <c r="E83" s="399"/>
      <c r="F83" s="498">
        <f>'Sources and Uses'!K92</f>
        <v>0</v>
      </c>
      <c r="G83" s="400"/>
      <c r="H83" s="379"/>
      <c r="I83" s="451"/>
      <c r="J83" s="451"/>
      <c r="K83" s="451"/>
      <c r="L83" s="451"/>
    </row>
    <row r="84" spans="2:12" ht="12.75" customHeight="1" thickBot="1" x14ac:dyDescent="0.35">
      <c r="B84" s="374" t="s">
        <v>160</v>
      </c>
      <c r="C84" s="374"/>
      <c r="D84" s="374"/>
      <c r="E84" s="374"/>
      <c r="F84" s="402">
        <f>SUM(F81:F83)</f>
        <v>0</v>
      </c>
      <c r="G84" s="387">
        <f>SUM(G81:G83)</f>
        <v>0</v>
      </c>
      <c r="H84" s="388">
        <f>SUM(H81:H83)</f>
        <v>0</v>
      </c>
      <c r="I84" s="451"/>
      <c r="J84" s="451"/>
      <c r="K84" s="451"/>
      <c r="L84" s="451"/>
    </row>
    <row r="85" spans="2:12" ht="12.75" customHeight="1" x14ac:dyDescent="0.3">
      <c r="B85" s="374"/>
      <c r="C85" s="374"/>
      <c r="D85" s="374"/>
      <c r="E85" s="374"/>
      <c r="F85" s="414"/>
      <c r="G85" s="414"/>
      <c r="H85" s="414"/>
      <c r="I85" s="451"/>
      <c r="J85" s="451"/>
      <c r="K85" s="451"/>
      <c r="L85" s="451"/>
    </row>
    <row r="86" spans="2:12" ht="12.75" customHeight="1" thickBot="1" x14ac:dyDescent="0.35">
      <c r="B86" s="390" t="s">
        <v>209</v>
      </c>
      <c r="C86" s="391"/>
      <c r="D86" s="391"/>
      <c r="E86" s="374"/>
      <c r="F86" s="414"/>
      <c r="G86" s="414"/>
      <c r="H86" s="414"/>
      <c r="I86" s="451"/>
      <c r="J86" s="451"/>
      <c r="K86" s="451"/>
      <c r="L86" s="451"/>
    </row>
    <row r="87" spans="2:12" ht="12.75" customHeight="1" x14ac:dyDescent="0.3">
      <c r="B87" s="384" t="s">
        <v>210</v>
      </c>
      <c r="C87" s="374"/>
      <c r="D87" s="374"/>
      <c r="E87" s="398"/>
      <c r="F87" s="375">
        <f>'Sources and Uses'!K96</f>
        <v>0</v>
      </c>
      <c r="G87" s="64"/>
      <c r="H87" s="65"/>
      <c r="I87" s="451"/>
      <c r="J87" s="451"/>
      <c r="K87" s="451"/>
      <c r="L87" s="451"/>
    </row>
    <row r="88" spans="2:12" ht="12.75" customHeight="1" x14ac:dyDescent="0.3">
      <c r="B88" s="384" t="s">
        <v>211</v>
      </c>
      <c r="C88" s="374"/>
      <c r="D88" s="374"/>
      <c r="E88" s="399"/>
      <c r="F88" s="383">
        <f>'Sources and Uses'!K97</f>
        <v>0</v>
      </c>
      <c r="G88" s="66"/>
      <c r="H88" s="67"/>
      <c r="I88" s="451"/>
      <c r="J88" s="451"/>
      <c r="K88" s="451"/>
      <c r="L88" s="451"/>
    </row>
    <row r="89" spans="2:12" ht="12.75" customHeight="1" x14ac:dyDescent="0.3">
      <c r="B89" s="384" t="s">
        <v>212</v>
      </c>
      <c r="C89" s="374"/>
      <c r="D89" s="374"/>
      <c r="E89" s="374"/>
      <c r="F89" s="383">
        <f>'Sources and Uses'!K98</f>
        <v>0</v>
      </c>
      <c r="G89" s="66"/>
      <c r="H89" s="67"/>
      <c r="I89" s="451"/>
      <c r="J89" s="451"/>
      <c r="K89" s="451"/>
      <c r="L89" s="451"/>
    </row>
    <row r="90" spans="2:12" ht="12.75" customHeight="1" x14ac:dyDescent="0.3">
      <c r="B90" s="384" t="s">
        <v>213</v>
      </c>
      <c r="C90" s="374"/>
      <c r="D90" s="374"/>
      <c r="E90" s="374"/>
      <c r="F90" s="383">
        <f>'Sources and Uses'!K99</f>
        <v>0</v>
      </c>
      <c r="G90" s="66"/>
      <c r="H90" s="67"/>
      <c r="I90" s="451"/>
      <c r="J90" s="451"/>
      <c r="K90" s="451"/>
      <c r="L90" s="451"/>
    </row>
    <row r="91" spans="2:12" ht="12.75" customHeight="1" x14ac:dyDescent="0.3">
      <c r="B91" s="384" t="s">
        <v>214</v>
      </c>
      <c r="C91" s="374"/>
      <c r="D91" s="374"/>
      <c r="E91" s="374"/>
      <c r="F91" s="383">
        <f>'Sources and Uses'!K100</f>
        <v>0</v>
      </c>
      <c r="G91" s="66"/>
      <c r="H91" s="67"/>
      <c r="I91" s="451"/>
      <c r="J91" s="451"/>
      <c r="K91" s="451"/>
      <c r="L91" s="451"/>
    </row>
    <row r="92" spans="2:12" ht="12.75" customHeight="1" x14ac:dyDescent="0.3">
      <c r="B92" s="406" t="s">
        <v>215</v>
      </c>
      <c r="C92" s="374"/>
      <c r="D92" s="374"/>
      <c r="E92" s="374"/>
      <c r="F92" s="383">
        <f>'Sources and Uses'!K101</f>
        <v>0</v>
      </c>
      <c r="G92" s="66"/>
      <c r="H92" s="67"/>
      <c r="I92" s="451"/>
      <c r="J92" s="451"/>
      <c r="K92" s="451"/>
      <c r="L92" s="451"/>
    </row>
    <row r="93" spans="2:12" ht="12.75" customHeight="1" x14ac:dyDescent="0.3">
      <c r="B93" s="406" t="s">
        <v>216</v>
      </c>
      <c r="C93" s="374"/>
      <c r="D93" s="374"/>
      <c r="E93" s="374"/>
      <c r="F93" s="383">
        <f>'Sources and Uses'!K102</f>
        <v>0</v>
      </c>
      <c r="G93" s="66"/>
      <c r="H93" s="67"/>
      <c r="I93" s="451"/>
      <c r="J93" s="451"/>
      <c r="K93" s="451"/>
      <c r="L93" s="451"/>
    </row>
    <row r="94" spans="2:12" ht="12.75" customHeight="1" x14ac:dyDescent="0.3">
      <c r="B94" s="413" t="s">
        <v>262</v>
      </c>
      <c r="C94" s="374"/>
      <c r="D94" s="374"/>
      <c r="E94" s="374"/>
      <c r="F94" s="383">
        <f>'Sources and Uses'!K103</f>
        <v>0</v>
      </c>
      <c r="G94" s="400"/>
      <c r="H94" s="379"/>
      <c r="I94" s="451"/>
      <c r="J94" s="451"/>
      <c r="K94" s="451"/>
      <c r="L94" s="451"/>
    </row>
    <row r="95" spans="2:12" ht="12.75" customHeight="1" x14ac:dyDescent="0.3">
      <c r="B95" s="384" t="s">
        <v>218</v>
      </c>
      <c r="C95" s="374"/>
      <c r="D95" s="374"/>
      <c r="E95" s="374"/>
      <c r="F95" s="383">
        <f>'Sources and Uses'!K104</f>
        <v>0</v>
      </c>
      <c r="G95" s="66"/>
      <c r="H95" s="67"/>
      <c r="I95" s="451"/>
      <c r="J95" s="451"/>
      <c r="K95" s="451"/>
      <c r="L95" s="451"/>
    </row>
    <row r="96" spans="2:12" ht="12.75" customHeight="1" x14ac:dyDescent="0.3">
      <c r="B96" s="384" t="s">
        <v>219</v>
      </c>
      <c r="C96" s="374"/>
      <c r="D96" s="374"/>
      <c r="E96" s="374"/>
      <c r="F96" s="383">
        <f>'Sources and Uses'!K105</f>
        <v>0</v>
      </c>
      <c r="G96" s="83"/>
      <c r="H96" s="84"/>
      <c r="I96" s="451"/>
      <c r="J96" s="451"/>
      <c r="K96" s="451"/>
      <c r="L96" s="451"/>
    </row>
    <row r="97" spans="2:12" ht="12.75" customHeight="1" x14ac:dyDescent="0.3">
      <c r="B97" s="406" t="s">
        <v>220</v>
      </c>
      <c r="C97" s="374"/>
      <c r="D97" s="374"/>
      <c r="E97" s="374"/>
      <c r="F97" s="383">
        <f>'Sources and Uses'!K106</f>
        <v>0</v>
      </c>
      <c r="G97" s="400"/>
      <c r="H97" s="379"/>
      <c r="I97" s="451"/>
      <c r="J97" s="451"/>
      <c r="K97" s="451"/>
      <c r="L97" s="451"/>
    </row>
    <row r="98" spans="2:12" ht="12.75" customHeight="1" x14ac:dyDescent="0.3">
      <c r="B98" s="415" t="s">
        <v>263</v>
      </c>
      <c r="C98" s="416"/>
      <c r="D98" s="416"/>
      <c r="E98" s="399"/>
      <c r="F98" s="383">
        <f>'Sources and Uses'!K107</f>
        <v>0</v>
      </c>
      <c r="G98" s="400"/>
      <c r="H98" s="379"/>
      <c r="I98" s="451"/>
      <c r="J98" s="451"/>
      <c r="K98" s="451"/>
      <c r="L98" s="451"/>
    </row>
    <row r="99" spans="2:12" ht="12.75" customHeight="1" x14ac:dyDescent="0.3">
      <c r="B99" s="384" t="s">
        <v>159</v>
      </c>
      <c r="C99" s="416"/>
      <c r="D99" s="85"/>
      <c r="E99" s="399"/>
      <c r="F99" s="385">
        <f>'Sources and Uses'!K108</f>
        <v>0</v>
      </c>
      <c r="G99" s="83"/>
      <c r="H99" s="500"/>
      <c r="I99" s="451"/>
      <c r="J99" s="451"/>
      <c r="K99" s="451"/>
      <c r="L99" s="451"/>
    </row>
    <row r="100" spans="2:12" ht="12.75" customHeight="1" thickBot="1" x14ac:dyDescent="0.35">
      <c r="B100" s="374" t="s">
        <v>160</v>
      </c>
      <c r="C100" s="374"/>
      <c r="D100" s="381"/>
      <c r="E100" s="417"/>
      <c r="F100" s="386">
        <f>SUM(F87:F99)</f>
        <v>0</v>
      </c>
      <c r="G100" s="496">
        <f>SUM(G87:G96)</f>
        <v>0</v>
      </c>
      <c r="H100" s="388">
        <f>SUM(H87:H96)</f>
        <v>0</v>
      </c>
      <c r="I100" s="451"/>
      <c r="J100" s="451"/>
      <c r="K100" s="451"/>
      <c r="L100" s="451"/>
    </row>
    <row r="101" spans="2:12" ht="12.75" customHeight="1" thickBot="1" x14ac:dyDescent="0.35">
      <c r="B101" s="390"/>
      <c r="C101" s="391"/>
      <c r="D101" s="391"/>
      <c r="E101" s="374"/>
      <c r="F101" s="389"/>
      <c r="G101" s="389"/>
      <c r="H101" s="389"/>
      <c r="I101" s="451"/>
      <c r="J101" s="451"/>
      <c r="K101" s="451"/>
      <c r="L101" s="451"/>
    </row>
    <row r="102" spans="2:12" ht="12.75" customHeight="1" thickBot="1" x14ac:dyDescent="0.35">
      <c r="B102" s="418" t="s">
        <v>264</v>
      </c>
      <c r="C102" s="374"/>
      <c r="D102" s="381"/>
      <c r="E102" s="417"/>
      <c r="F102" s="419">
        <f>'Sources and Uses'!K114</f>
        <v>0</v>
      </c>
      <c r="G102" s="447"/>
      <c r="H102" s="448"/>
      <c r="I102" s="452"/>
      <c r="J102" s="451"/>
      <c r="K102" s="451"/>
      <c r="L102" s="451"/>
    </row>
    <row r="103" spans="2:12" ht="12.75" customHeight="1" x14ac:dyDescent="0.3">
      <c r="B103" s="507" t="s">
        <v>265</v>
      </c>
      <c r="C103" s="391"/>
      <c r="D103" s="391"/>
      <c r="E103" s="374"/>
      <c r="F103" s="389"/>
      <c r="G103" s="389"/>
      <c r="H103" s="389"/>
      <c r="I103" s="451"/>
      <c r="J103" s="451"/>
      <c r="K103" s="451"/>
      <c r="L103" s="451"/>
    </row>
    <row r="104" spans="2:12" ht="12.75" customHeight="1" thickBot="1" x14ac:dyDescent="0.35">
      <c r="B104" s="390" t="s">
        <v>224</v>
      </c>
      <c r="C104" s="391"/>
      <c r="D104" s="391"/>
      <c r="E104" s="374"/>
      <c r="F104" s="389"/>
      <c r="G104" s="389"/>
      <c r="H104" s="389"/>
      <c r="I104" s="451"/>
      <c r="J104" s="451"/>
      <c r="K104" s="451"/>
      <c r="L104" s="451"/>
    </row>
    <row r="105" spans="2:12" ht="12.75" customHeight="1" x14ac:dyDescent="0.3">
      <c r="B105" s="380" t="s">
        <v>225</v>
      </c>
      <c r="C105" s="391"/>
      <c r="D105" s="391"/>
      <c r="E105" s="374"/>
      <c r="F105" s="449"/>
      <c r="G105" s="502"/>
      <c r="H105" s="503"/>
      <c r="I105" s="451"/>
      <c r="J105" s="451"/>
      <c r="K105" s="451"/>
      <c r="L105" s="451"/>
    </row>
    <row r="106" spans="2:12" ht="12.75" customHeight="1" x14ac:dyDescent="0.3">
      <c r="B106" s="380" t="s">
        <v>226</v>
      </c>
      <c r="C106" s="391"/>
      <c r="D106" s="391"/>
      <c r="E106" s="374"/>
      <c r="F106" s="450"/>
      <c r="G106" s="504"/>
      <c r="H106" s="505"/>
      <c r="I106" s="451"/>
      <c r="J106" s="451"/>
      <c r="K106" s="451"/>
      <c r="L106" s="451"/>
    </row>
    <row r="107" spans="2:12" ht="12.75" customHeight="1" x14ac:dyDescent="0.3">
      <c r="B107" s="380" t="s">
        <v>227</v>
      </c>
      <c r="C107" s="391"/>
      <c r="D107" s="391"/>
      <c r="E107" s="374"/>
      <c r="F107" s="450"/>
      <c r="G107" s="83"/>
      <c r="H107" s="505"/>
      <c r="I107" s="451"/>
      <c r="J107" s="451"/>
      <c r="K107" s="451"/>
      <c r="L107" s="451"/>
    </row>
    <row r="108" spans="2:12" ht="12.75" customHeight="1" x14ac:dyDescent="0.3">
      <c r="B108" s="380" t="s">
        <v>228</v>
      </c>
      <c r="C108" s="391"/>
      <c r="D108" s="391"/>
      <c r="E108" s="374"/>
      <c r="F108" s="450"/>
      <c r="G108" s="504"/>
      <c r="H108" s="67"/>
      <c r="I108" s="451"/>
      <c r="J108" s="451"/>
      <c r="K108" s="451"/>
      <c r="L108" s="451"/>
    </row>
    <row r="109" spans="2:12" ht="12.75" customHeight="1" x14ac:dyDescent="0.3">
      <c r="B109" s="380" t="s">
        <v>229</v>
      </c>
      <c r="C109" s="391"/>
      <c r="D109" s="391"/>
      <c r="E109" s="374"/>
      <c r="F109" s="450"/>
      <c r="G109" s="504"/>
      <c r="H109" s="84"/>
      <c r="I109" s="451"/>
      <c r="J109" s="451"/>
      <c r="K109" s="451"/>
      <c r="L109" s="451"/>
    </row>
    <row r="110" spans="2:12" ht="12.75" customHeight="1" x14ac:dyDescent="0.3">
      <c r="B110" s="380" t="s">
        <v>230</v>
      </c>
      <c r="C110" s="391"/>
      <c r="D110" s="391"/>
      <c r="E110" s="374"/>
      <c r="F110" s="450"/>
      <c r="G110" s="504"/>
      <c r="H110" s="67"/>
      <c r="I110" s="451"/>
      <c r="J110" s="451"/>
      <c r="K110" s="451"/>
      <c r="L110" s="451"/>
    </row>
    <row r="111" spans="2:12" ht="12.75" customHeight="1" x14ac:dyDescent="0.3">
      <c r="B111" s="380" t="s">
        <v>231</v>
      </c>
      <c r="C111" s="391"/>
      <c r="D111" s="391"/>
      <c r="E111" s="374"/>
      <c r="F111" s="450"/>
      <c r="G111" s="504"/>
      <c r="H111" s="84"/>
      <c r="I111" s="451"/>
      <c r="J111" s="451"/>
      <c r="K111" s="451"/>
      <c r="L111" s="451"/>
    </row>
    <row r="112" spans="2:12" ht="12.75" customHeight="1" x14ac:dyDescent="0.3">
      <c r="B112" s="380" t="s">
        <v>159</v>
      </c>
      <c r="C112" s="391"/>
      <c r="D112" s="81"/>
      <c r="E112" s="374"/>
      <c r="F112" s="497"/>
      <c r="G112" s="83"/>
      <c r="H112" s="506"/>
      <c r="I112" s="451"/>
      <c r="J112" s="451"/>
      <c r="K112" s="451"/>
      <c r="L112" s="451"/>
    </row>
    <row r="113" spans="2:12" ht="12.75" customHeight="1" thickBot="1" x14ac:dyDescent="0.35">
      <c r="B113" s="374" t="s">
        <v>160</v>
      </c>
      <c r="C113" s="391"/>
      <c r="D113" s="391"/>
      <c r="E113" s="374"/>
      <c r="F113" s="402">
        <f>SUM(F105:F112)</f>
        <v>0</v>
      </c>
      <c r="G113" s="496">
        <f>SUM(G105:G112)</f>
        <v>0</v>
      </c>
      <c r="H113" s="501">
        <f>SUM(H105:H112)</f>
        <v>0</v>
      </c>
      <c r="I113" s="451"/>
      <c r="J113" s="451"/>
      <c r="K113" s="451"/>
      <c r="L113" s="451"/>
    </row>
    <row r="114" spans="2:12" ht="12.75" customHeight="1" thickBot="1" x14ac:dyDescent="0.35">
      <c r="B114" s="374"/>
      <c r="C114" s="391"/>
      <c r="D114" s="391"/>
      <c r="E114" s="374"/>
      <c r="F114" s="389"/>
      <c r="G114" s="389"/>
      <c r="H114" s="389"/>
      <c r="I114" s="451"/>
      <c r="J114" s="451"/>
      <c r="K114" s="451"/>
      <c r="L114" s="451"/>
    </row>
    <row r="115" spans="2:12" ht="12.75" customHeight="1" thickBot="1" x14ac:dyDescent="0.35">
      <c r="B115" s="420" t="s">
        <v>266</v>
      </c>
      <c r="C115" s="421"/>
      <c r="D115" s="421"/>
      <c r="E115" s="421"/>
      <c r="F115" s="422">
        <f>F17+F36+F52+F58+F67+F78+F84+F100+F102+F113</f>
        <v>0</v>
      </c>
      <c r="G115" s="423">
        <f>G17+G36+G52+G58+G67+G78+G84+G100+G102+G113</f>
        <v>0</v>
      </c>
      <c r="H115" s="424">
        <f>H17+H36+H52+H58+H67+H78+H84+H100+H102+H113</f>
        <v>0</v>
      </c>
      <c r="I115" s="451"/>
      <c r="J115" s="451"/>
      <c r="K115" s="451"/>
      <c r="L115" s="451"/>
    </row>
    <row r="116" spans="2:12" ht="12.75" customHeight="1" x14ac:dyDescent="0.3">
      <c r="B116" s="408"/>
      <c r="C116" s="374"/>
      <c r="D116" s="381"/>
      <c r="E116" s="417"/>
      <c r="F116" s="425"/>
      <c r="G116" s="425"/>
      <c r="H116" s="425"/>
    </row>
    <row r="117" spans="2:12" ht="23.25" customHeight="1" x14ac:dyDescent="0.3">
      <c r="B117" s="625" t="s">
        <v>267</v>
      </c>
      <c r="C117" s="625"/>
      <c r="D117" s="625"/>
      <c r="E117" s="625"/>
      <c r="F117" s="625"/>
      <c r="G117" s="625"/>
      <c r="H117" s="625"/>
    </row>
    <row r="118" spans="2:12" ht="12.75" customHeight="1" x14ac:dyDescent="0.3">
      <c r="B118" s="426"/>
      <c r="C118" s="426"/>
      <c r="D118" s="426"/>
      <c r="E118" s="426"/>
      <c r="F118" s="626"/>
      <c r="G118" s="626"/>
      <c r="H118" s="427"/>
    </row>
    <row r="119" spans="2:12" ht="12.75" customHeight="1" x14ac:dyDescent="0.3">
      <c r="B119" s="426"/>
      <c r="C119" s="426"/>
      <c r="D119" s="361"/>
      <c r="E119" s="361"/>
      <c r="F119" s="361"/>
      <c r="G119" s="361"/>
      <c r="H119" s="361"/>
    </row>
    <row r="120" spans="2:12" ht="12.75" customHeight="1" x14ac:dyDescent="0.3">
      <c r="B120" s="428"/>
    </row>
    <row r="121" spans="2:12" ht="12.75" customHeight="1" x14ac:dyDescent="0.3">
      <c r="B121" s="621"/>
      <c r="C121" s="621"/>
      <c r="D121" s="621"/>
      <c r="E121" s="621"/>
      <c r="F121" s="615"/>
    </row>
    <row r="122" spans="2:12" ht="12.75" customHeight="1" x14ac:dyDescent="0.3">
      <c r="B122" s="623"/>
      <c r="C122" s="627"/>
      <c r="D122" s="623"/>
      <c r="E122" s="623"/>
      <c r="F122" s="623"/>
    </row>
    <row r="123" spans="2:12" ht="12.75" customHeight="1" x14ac:dyDescent="0.3">
      <c r="B123" s="623"/>
      <c r="C123" s="627"/>
      <c r="D123" s="623"/>
      <c r="E123" s="624"/>
      <c r="F123" s="624"/>
    </row>
    <row r="124" spans="2:12" ht="12.75" customHeight="1" x14ac:dyDescent="0.3">
      <c r="B124" s="618"/>
      <c r="C124" s="618"/>
      <c r="D124" s="360"/>
      <c r="E124" s="359"/>
    </row>
    <row r="125" spans="2:12" ht="12.75" customHeight="1" x14ac:dyDescent="0.3">
      <c r="B125" s="618"/>
      <c r="C125" s="618"/>
      <c r="D125" s="360"/>
      <c r="E125" s="359"/>
    </row>
    <row r="126" spans="2:12" ht="12.75" customHeight="1" x14ac:dyDescent="0.3">
      <c r="B126" s="628"/>
      <c r="C126" s="618"/>
      <c r="D126" s="360"/>
      <c r="E126" s="359"/>
    </row>
    <row r="127" spans="2:12" ht="12.75" customHeight="1" x14ac:dyDescent="0.3">
      <c r="B127" s="618"/>
      <c r="C127" s="618"/>
      <c r="D127" s="360"/>
      <c r="E127" s="359"/>
    </row>
    <row r="128" spans="2:12" ht="12.75" customHeight="1" x14ac:dyDescent="0.3">
      <c r="B128" s="618"/>
      <c r="C128" s="618"/>
      <c r="D128" s="360"/>
      <c r="E128" s="359"/>
    </row>
    <row r="129" spans="2:6" ht="12.75" customHeight="1" x14ac:dyDescent="0.3">
      <c r="B129" s="618"/>
      <c r="C129" s="618"/>
      <c r="D129" s="360"/>
      <c r="E129" s="359"/>
    </row>
    <row r="130" spans="2:6" ht="12.75" customHeight="1" x14ac:dyDescent="0.3">
      <c r="B130" s="618"/>
      <c r="C130" s="618"/>
      <c r="D130" s="360"/>
      <c r="E130" s="359"/>
    </row>
    <row r="131" spans="2:6" ht="12.75" customHeight="1" x14ac:dyDescent="0.3">
      <c r="B131" s="618"/>
      <c r="C131" s="618"/>
      <c r="D131" s="360"/>
      <c r="E131" s="360"/>
    </row>
    <row r="132" spans="2:6" ht="12.75" customHeight="1" x14ac:dyDescent="0.3">
      <c r="B132" s="619"/>
      <c r="C132" s="618"/>
      <c r="D132" s="431"/>
      <c r="E132" s="431"/>
    </row>
    <row r="134" spans="2:6" ht="12.75" customHeight="1" x14ac:dyDescent="0.3">
      <c r="B134" s="86"/>
      <c r="C134" s="432"/>
    </row>
    <row r="135" spans="2:6" ht="12.75" customHeight="1" x14ac:dyDescent="0.3">
      <c r="B135" s="86"/>
      <c r="C135" s="432"/>
    </row>
    <row r="137" spans="2:6" ht="12.75" customHeight="1" x14ac:dyDescent="0.3">
      <c r="B137" s="621"/>
      <c r="C137" s="621"/>
      <c r="D137" s="621"/>
      <c r="E137" s="621"/>
      <c r="F137" s="615"/>
    </row>
    <row r="138" spans="2:6" ht="12.75" customHeight="1" x14ac:dyDescent="0.3">
      <c r="B138" s="623"/>
      <c r="C138" s="624"/>
      <c r="D138" s="623"/>
      <c r="E138" s="623"/>
      <c r="F138" s="623"/>
    </row>
    <row r="139" spans="2:6" ht="12.75" customHeight="1" x14ac:dyDescent="0.3">
      <c r="B139" s="623"/>
      <c r="C139" s="624"/>
      <c r="D139" s="623"/>
      <c r="E139" s="624"/>
      <c r="F139" s="624"/>
    </row>
    <row r="140" spans="2:6" ht="12.75" customHeight="1" x14ac:dyDescent="0.3">
      <c r="B140" s="618"/>
      <c r="C140" s="618"/>
      <c r="D140" s="360"/>
      <c r="F140" s="360"/>
    </row>
    <row r="141" spans="2:6" ht="12.75" customHeight="1" x14ac:dyDescent="0.3">
      <c r="B141" s="618"/>
      <c r="C141" s="618"/>
      <c r="D141" s="360"/>
      <c r="F141" s="360"/>
    </row>
    <row r="142" spans="2:6" ht="12.75" customHeight="1" x14ac:dyDescent="0.3">
      <c r="B142" s="619"/>
      <c r="C142" s="619"/>
      <c r="D142" s="431"/>
      <c r="F142" s="431"/>
    </row>
    <row r="144" spans="2:6" ht="12.75" customHeight="1" x14ac:dyDescent="0.3">
      <c r="B144" s="621"/>
      <c r="C144" s="621"/>
      <c r="D144" s="621"/>
      <c r="E144" s="621"/>
      <c r="F144" s="615"/>
    </row>
    <row r="145" spans="2:6" ht="12.75" customHeight="1" x14ac:dyDescent="0.3">
      <c r="B145" s="622"/>
      <c r="C145" s="615"/>
      <c r="D145" s="621"/>
      <c r="E145" s="621"/>
      <c r="F145" s="621"/>
    </row>
    <row r="146" spans="2:6" ht="12.75" customHeight="1" x14ac:dyDescent="0.3">
      <c r="B146" s="622"/>
      <c r="C146" s="615"/>
      <c r="D146" s="621"/>
      <c r="E146" s="615"/>
      <c r="F146" s="621"/>
    </row>
    <row r="147" spans="2:6" ht="12.75" customHeight="1" x14ac:dyDescent="0.3">
      <c r="B147" s="433"/>
      <c r="C147" s="430"/>
      <c r="D147" s="429"/>
      <c r="E147" s="430"/>
      <c r="F147" s="429"/>
    </row>
    <row r="148" spans="2:6" ht="12.75" customHeight="1" x14ac:dyDescent="0.3">
      <c r="B148" s="619"/>
      <c r="C148" s="615"/>
      <c r="D148" s="431"/>
      <c r="E148" s="431"/>
      <c r="F148" s="431"/>
    </row>
    <row r="153" spans="2:6" ht="12.75" customHeight="1" x14ac:dyDescent="0.3">
      <c r="B153" s="434"/>
    </row>
    <row r="154" spans="2:6" ht="12.75" customHeight="1" x14ac:dyDescent="0.3">
      <c r="B154" s="434"/>
    </row>
    <row r="155" spans="2:6" ht="12.75" customHeight="1" x14ac:dyDescent="0.3">
      <c r="B155" s="622"/>
      <c r="C155" s="615"/>
      <c r="D155" s="621"/>
      <c r="E155" s="621"/>
      <c r="F155" s="621"/>
    </row>
    <row r="156" spans="2:6" ht="12.75" customHeight="1" x14ac:dyDescent="0.3">
      <c r="B156" s="622"/>
      <c r="C156" s="615"/>
      <c r="D156" s="621"/>
      <c r="E156" s="615"/>
      <c r="F156" s="621"/>
    </row>
    <row r="157" spans="2:6" ht="12.75" customHeight="1" x14ac:dyDescent="0.3">
      <c r="B157" s="618"/>
      <c r="C157" s="615"/>
      <c r="D157" s="360"/>
      <c r="E157" s="360"/>
      <c r="F157" s="360"/>
    </row>
    <row r="158" spans="2:6" ht="12.75" customHeight="1" x14ac:dyDescent="0.3">
      <c r="B158" s="618"/>
      <c r="C158" s="615"/>
      <c r="D158" s="360"/>
      <c r="E158" s="360"/>
      <c r="F158" s="360"/>
    </row>
    <row r="159" spans="2:6" ht="12.75" customHeight="1" x14ac:dyDescent="0.3">
      <c r="B159" s="618"/>
      <c r="C159" s="615"/>
      <c r="D159" s="360"/>
      <c r="E159" s="360"/>
      <c r="F159" s="360"/>
    </row>
    <row r="160" spans="2:6" ht="12.75" customHeight="1" x14ac:dyDescent="0.3">
      <c r="B160" s="619"/>
      <c r="C160" s="615"/>
      <c r="D160" s="431"/>
      <c r="E160" s="431"/>
      <c r="F160" s="431"/>
    </row>
    <row r="161" spans="2:7" ht="12.75" customHeight="1" x14ac:dyDescent="0.3">
      <c r="B161" s="431"/>
      <c r="C161" s="430"/>
      <c r="D161" s="431"/>
      <c r="E161" s="431"/>
      <c r="F161" s="431"/>
    </row>
    <row r="162" spans="2:7" ht="12.75" customHeight="1" x14ac:dyDescent="0.3">
      <c r="B162" s="431"/>
      <c r="C162" s="430"/>
      <c r="D162" s="431"/>
      <c r="E162" s="431"/>
      <c r="F162" s="431"/>
    </row>
    <row r="163" spans="2:7" ht="12.75" customHeight="1" x14ac:dyDescent="0.3">
      <c r="B163" s="431"/>
      <c r="C163" s="430"/>
      <c r="D163" s="431"/>
      <c r="E163" s="431"/>
      <c r="F163" s="431"/>
    </row>
    <row r="165" spans="2:7" ht="12.75" customHeight="1" x14ac:dyDescent="0.3">
      <c r="B165" s="434"/>
    </row>
    <row r="166" spans="2:7" ht="12.75" customHeight="1" x14ac:dyDescent="0.3">
      <c r="B166" s="434"/>
    </row>
    <row r="167" spans="2:7" ht="12.75" customHeight="1" x14ac:dyDescent="0.3">
      <c r="B167" s="435"/>
      <c r="C167" s="359"/>
      <c r="E167" s="359"/>
      <c r="G167" s="436"/>
    </row>
    <row r="168" spans="2:7" ht="12.75" customHeight="1" x14ac:dyDescent="0.3">
      <c r="B168" s="435"/>
      <c r="G168" s="435"/>
    </row>
    <row r="169" spans="2:7" ht="12.75" customHeight="1" x14ac:dyDescent="0.3">
      <c r="B169" s="435"/>
      <c r="C169" s="359"/>
      <c r="E169" s="359"/>
      <c r="G169" s="436"/>
    </row>
    <row r="170" spans="2:7" ht="12.75" customHeight="1" x14ac:dyDescent="0.3">
      <c r="B170" s="435"/>
      <c r="C170" s="359"/>
      <c r="E170" s="359"/>
    </row>
    <row r="173" spans="2:7" ht="12.75" customHeight="1" x14ac:dyDescent="0.3">
      <c r="B173" s="435"/>
    </row>
    <row r="174" spans="2:7" ht="12.75" customHeight="1" x14ac:dyDescent="0.3">
      <c r="B174" s="437"/>
    </row>
    <row r="175" spans="2:7" ht="12.75" customHeight="1" x14ac:dyDescent="0.3">
      <c r="B175" s="435"/>
    </row>
    <row r="176" spans="2:7" ht="12.75" customHeight="1" x14ac:dyDescent="0.3">
      <c r="B176" s="437"/>
    </row>
    <row r="177" spans="1:8" ht="12.75" customHeight="1" x14ac:dyDescent="0.3">
      <c r="B177" s="620"/>
      <c r="C177" s="615"/>
      <c r="D177" s="615"/>
      <c r="E177" s="615"/>
      <c r="F177" s="615"/>
      <c r="G177" s="615"/>
      <c r="H177" s="615"/>
    </row>
    <row r="178" spans="1:8" ht="12.75" customHeight="1" x14ac:dyDescent="0.3">
      <c r="B178" s="615"/>
      <c r="C178" s="615"/>
      <c r="D178" s="615"/>
      <c r="E178" s="615"/>
      <c r="F178" s="615"/>
      <c r="G178" s="615"/>
      <c r="H178" s="615"/>
    </row>
    <row r="179" spans="1:8" ht="12.75" customHeight="1" x14ac:dyDescent="0.3">
      <c r="B179" s="437"/>
    </row>
    <row r="180" spans="1:8" ht="12.75" customHeight="1" x14ac:dyDescent="0.3">
      <c r="B180" s="620"/>
      <c r="C180" s="615"/>
      <c r="D180" s="615"/>
      <c r="E180" s="615"/>
      <c r="F180" s="615"/>
      <c r="G180" s="615"/>
      <c r="H180" s="615"/>
    </row>
    <row r="181" spans="1:8" ht="12.75" customHeight="1" x14ac:dyDescent="0.3">
      <c r="B181" s="615"/>
      <c r="C181" s="615"/>
      <c r="D181" s="615"/>
      <c r="E181" s="615"/>
      <c r="F181" s="615"/>
      <c r="G181" s="615"/>
      <c r="H181" s="615"/>
    </row>
    <row r="182" spans="1:8" ht="12.75" customHeight="1" x14ac:dyDescent="0.3">
      <c r="B182" s="615"/>
      <c r="C182" s="615"/>
      <c r="D182" s="615"/>
      <c r="E182" s="615"/>
      <c r="F182" s="615"/>
      <c r="G182" s="615"/>
      <c r="H182" s="615"/>
    </row>
    <row r="185" spans="1:8" ht="12.75" customHeight="1" x14ac:dyDescent="0.5">
      <c r="A185" s="438"/>
    </row>
    <row r="187" spans="1:8" ht="12.75" customHeight="1" x14ac:dyDescent="0.3">
      <c r="B187" s="439"/>
      <c r="C187" s="430"/>
      <c r="E187" s="430"/>
    </row>
    <row r="188" spans="1:8" ht="12.75" customHeight="1" x14ac:dyDescent="0.3">
      <c r="B188" s="615"/>
      <c r="C188" s="616"/>
      <c r="D188" s="616"/>
      <c r="E188" s="616"/>
    </row>
    <row r="189" spans="1:8" ht="12.75" customHeight="1" x14ac:dyDescent="0.3">
      <c r="B189" s="615"/>
      <c r="C189" s="616"/>
      <c r="D189" s="616"/>
      <c r="E189" s="616"/>
    </row>
    <row r="190" spans="1:8" ht="12.75" customHeight="1" x14ac:dyDescent="0.3">
      <c r="B190" s="615"/>
      <c r="C190" s="616"/>
      <c r="D190" s="616"/>
      <c r="E190" s="616"/>
    </row>
    <row r="191" spans="1:8" ht="12.75" customHeight="1" x14ac:dyDescent="0.3">
      <c r="B191" s="615"/>
      <c r="C191" s="616"/>
      <c r="D191" s="616"/>
      <c r="E191" s="616"/>
    </row>
    <row r="192" spans="1:8" ht="12.75" customHeight="1" x14ac:dyDescent="0.35">
      <c r="B192" s="617"/>
      <c r="C192" s="616"/>
      <c r="D192" s="616"/>
      <c r="E192" s="616"/>
    </row>
    <row r="193" spans="2:5" ht="12.75" customHeight="1" x14ac:dyDescent="0.3">
      <c r="B193" s="440"/>
      <c r="C193" s="441"/>
      <c r="D193" s="442"/>
      <c r="E193" s="430"/>
    </row>
    <row r="194" spans="2:5" ht="12.75" customHeight="1" x14ac:dyDescent="0.3">
      <c r="B194" s="433"/>
      <c r="C194" s="443"/>
      <c r="D194" s="444"/>
      <c r="E194" s="443"/>
    </row>
    <row r="195" spans="2:5" ht="12.75" customHeight="1" x14ac:dyDescent="0.3">
      <c r="B195" s="430"/>
      <c r="C195" s="445"/>
      <c r="D195" s="444"/>
      <c r="E195" s="443"/>
    </row>
    <row r="196" spans="2:5" ht="12.75" customHeight="1" x14ac:dyDescent="0.35">
      <c r="B196" s="430"/>
      <c r="C196" s="430"/>
      <c r="E196" s="446"/>
    </row>
    <row r="197" spans="2:5" ht="12.75" customHeight="1" x14ac:dyDescent="0.3">
      <c r="B197" s="430"/>
      <c r="C197" s="430"/>
    </row>
    <row r="198" spans="2:5" ht="12.75" customHeight="1" x14ac:dyDescent="0.3">
      <c r="B198" s="430"/>
      <c r="C198" s="430"/>
    </row>
    <row r="199" spans="2:5" ht="12.75" customHeight="1" x14ac:dyDescent="0.3">
      <c r="B199" s="430"/>
      <c r="C199" s="430"/>
    </row>
    <row r="200" spans="2:5" ht="12.75" customHeight="1" x14ac:dyDescent="0.3">
      <c r="B200" s="430"/>
      <c r="C200" s="430"/>
    </row>
    <row r="201" spans="2:5" ht="12.75" customHeight="1" x14ac:dyDescent="0.35">
      <c r="B201" s="430"/>
      <c r="C201" s="430"/>
      <c r="E201" s="446"/>
    </row>
    <row r="202" spans="2:5" ht="12.75" customHeight="1" x14ac:dyDescent="0.3">
      <c r="B202" s="430"/>
      <c r="C202" s="430"/>
    </row>
    <row r="203" spans="2:5" ht="12.75" customHeight="1" x14ac:dyDescent="0.3">
      <c r="B203" s="430"/>
      <c r="C203" s="430"/>
    </row>
    <row r="204" spans="2:5" ht="12.75" customHeight="1" x14ac:dyDescent="0.3">
      <c r="B204" s="430"/>
      <c r="C204" s="430"/>
      <c r="E204" s="430"/>
    </row>
    <row r="205" spans="2:5" ht="12.75" customHeight="1" x14ac:dyDescent="0.3">
      <c r="B205" s="430"/>
      <c r="C205" s="430"/>
      <c r="E205" s="430"/>
    </row>
    <row r="206" spans="2:5" ht="12.75" customHeight="1" x14ac:dyDescent="0.3">
      <c r="C206" s="430"/>
      <c r="E206" s="430"/>
    </row>
    <row r="207" spans="2:5" ht="12.75" customHeight="1" x14ac:dyDescent="0.3">
      <c r="B207" s="430"/>
      <c r="C207" s="430"/>
      <c r="E207" s="430"/>
    </row>
    <row r="208" spans="2:5" ht="12.75" customHeight="1" x14ac:dyDescent="0.35">
      <c r="B208" s="430"/>
      <c r="C208" s="430"/>
      <c r="E208" s="446"/>
    </row>
    <row r="209" spans="2:5" ht="12.75" customHeight="1" x14ac:dyDescent="0.3">
      <c r="B209" s="430"/>
      <c r="C209" s="430"/>
    </row>
    <row r="210" spans="2:5" ht="12.75" customHeight="1" x14ac:dyDescent="0.3">
      <c r="B210" s="430"/>
      <c r="C210" s="430"/>
      <c r="E210" s="430"/>
    </row>
    <row r="211" spans="2:5" ht="12.75" customHeight="1" x14ac:dyDescent="0.3">
      <c r="B211" s="430"/>
      <c r="C211" s="430"/>
      <c r="E211" s="430"/>
    </row>
    <row r="212" spans="2:5" ht="12.75" customHeight="1" x14ac:dyDescent="0.3">
      <c r="B212" s="430"/>
      <c r="C212" s="430"/>
      <c r="E212" s="430"/>
    </row>
    <row r="213" spans="2:5" ht="12.75" customHeight="1" x14ac:dyDescent="0.3">
      <c r="B213" s="430"/>
      <c r="C213" s="430"/>
      <c r="E213" s="430"/>
    </row>
    <row r="214" spans="2:5" ht="12.75" customHeight="1" x14ac:dyDescent="0.3">
      <c r="B214" s="430"/>
      <c r="C214" s="430"/>
      <c r="E214" s="430"/>
    </row>
    <row r="215" spans="2:5" ht="12.75" customHeight="1" x14ac:dyDescent="0.3">
      <c r="B215" s="430"/>
      <c r="C215" s="430"/>
      <c r="E215" s="430"/>
    </row>
    <row r="216" spans="2:5" ht="12.75" customHeight="1" x14ac:dyDescent="0.3">
      <c r="B216" s="430"/>
      <c r="C216" s="430"/>
      <c r="E216" s="430"/>
    </row>
    <row r="217" spans="2:5" ht="12.75" customHeight="1" x14ac:dyDescent="0.3">
      <c r="B217" s="430"/>
      <c r="C217" s="430"/>
      <c r="E217" s="430"/>
    </row>
    <row r="218" spans="2:5" ht="12.75" customHeight="1" x14ac:dyDescent="0.3">
      <c r="B218" s="430"/>
      <c r="C218" s="430"/>
      <c r="E218" s="430"/>
    </row>
    <row r="219" spans="2:5" ht="12.75" customHeight="1" x14ac:dyDescent="0.3">
      <c r="B219" s="430"/>
      <c r="C219" s="430"/>
      <c r="E219" s="430"/>
    </row>
    <row r="220" spans="2:5" ht="12.75" customHeight="1" x14ac:dyDescent="0.35">
      <c r="B220" s="430"/>
      <c r="C220" s="430"/>
      <c r="E220" s="446"/>
    </row>
    <row r="221" spans="2:5" ht="12.75" customHeight="1" x14ac:dyDescent="0.35">
      <c r="B221" s="430"/>
      <c r="C221" s="430"/>
      <c r="E221" s="446"/>
    </row>
    <row r="222" spans="2:5" ht="12.75" customHeight="1" x14ac:dyDescent="0.35">
      <c r="B222" s="430"/>
      <c r="C222" s="430"/>
      <c r="E222" s="446"/>
    </row>
    <row r="223" spans="2:5" ht="12.75" customHeight="1" x14ac:dyDescent="0.3">
      <c r="B223" s="430"/>
      <c r="C223" s="430"/>
    </row>
    <row r="224" spans="2:5" ht="12.75" customHeight="1" x14ac:dyDescent="0.3">
      <c r="C224" s="430"/>
      <c r="E224" s="430"/>
    </row>
    <row r="225" spans="2:5" ht="12.75" customHeight="1" x14ac:dyDescent="0.3">
      <c r="B225" s="430"/>
      <c r="C225" s="430"/>
    </row>
    <row r="226" spans="2:5" ht="12.75" customHeight="1" x14ac:dyDescent="0.3">
      <c r="B226" s="430"/>
      <c r="C226" s="430"/>
      <c r="E226" s="430"/>
    </row>
    <row r="227" spans="2:5" ht="12.75" customHeight="1" x14ac:dyDescent="0.35">
      <c r="B227" s="430"/>
      <c r="C227" s="430"/>
      <c r="E227" s="446"/>
    </row>
    <row r="228" spans="2:5" ht="12.75" customHeight="1" x14ac:dyDescent="0.3">
      <c r="B228" s="430"/>
      <c r="C228" s="430"/>
      <c r="E228" s="430"/>
    </row>
    <row r="229" spans="2:5" ht="12.75" customHeight="1" x14ac:dyDescent="0.3">
      <c r="B229" s="430"/>
      <c r="C229" s="430"/>
      <c r="E229" s="430"/>
    </row>
    <row r="230" spans="2:5" ht="12.75" customHeight="1" x14ac:dyDescent="0.3">
      <c r="B230" s="430"/>
      <c r="C230" s="430"/>
      <c r="E230" s="430"/>
    </row>
    <row r="231" spans="2:5" ht="12.75" customHeight="1" x14ac:dyDescent="0.3">
      <c r="B231" s="430"/>
      <c r="C231" s="430"/>
      <c r="E231" s="430"/>
    </row>
    <row r="232" spans="2:5" ht="12.75" customHeight="1" x14ac:dyDescent="0.35">
      <c r="B232" s="430"/>
      <c r="C232" s="430"/>
      <c r="E232" s="446"/>
    </row>
    <row r="233" spans="2:5" ht="12.75" customHeight="1" x14ac:dyDescent="0.3">
      <c r="B233" s="430"/>
      <c r="C233" s="430"/>
      <c r="E233" s="430"/>
    </row>
    <row r="234" spans="2:5" ht="12.75" customHeight="1" x14ac:dyDescent="0.3">
      <c r="B234" s="430"/>
      <c r="C234" s="430"/>
      <c r="E234" s="430"/>
    </row>
    <row r="235" spans="2:5" ht="12.75" customHeight="1" x14ac:dyDescent="0.3">
      <c r="B235" s="430"/>
      <c r="C235" s="430"/>
      <c r="E235" s="430"/>
    </row>
    <row r="236" spans="2:5" ht="12.75" customHeight="1" x14ac:dyDescent="0.3">
      <c r="B236" s="430"/>
      <c r="C236" s="430"/>
      <c r="E236" s="430"/>
    </row>
    <row r="237" spans="2:5" ht="12.75" customHeight="1" x14ac:dyDescent="0.3">
      <c r="B237" s="430"/>
      <c r="C237" s="430"/>
      <c r="E237" s="430"/>
    </row>
  </sheetData>
  <sheetProtection algorithmName="SHA-512" hashValue="BdutreWINT48/BiwDkaIkgX3ycCdx3Ph7P35nwbZgRZ4JWvukCv0bLpwP8DOAxL/qHS27e2InLy+N0+la+hGGQ==" saltValue="XbO/jRVPPKVacjsIEHqUmQ==" spinCount="100000" sheet="1" formatCells="0" formatColumns="0" formatRows="0" insertColumns="0" insertRows="0"/>
  <mergeCells count="51">
    <mergeCell ref="A1:L1"/>
    <mergeCell ref="F4:H4"/>
    <mergeCell ref="F5:F9"/>
    <mergeCell ref="G5:H5"/>
    <mergeCell ref="G6:G9"/>
    <mergeCell ref="H6:H9"/>
    <mergeCell ref="B129:C129"/>
    <mergeCell ref="B117:H117"/>
    <mergeCell ref="F118:G118"/>
    <mergeCell ref="B121:F121"/>
    <mergeCell ref="B122:C123"/>
    <mergeCell ref="D122:D123"/>
    <mergeCell ref="E122:E123"/>
    <mergeCell ref="F122:F123"/>
    <mergeCell ref="B124:C124"/>
    <mergeCell ref="B125:C125"/>
    <mergeCell ref="B126:C126"/>
    <mergeCell ref="B127:C127"/>
    <mergeCell ref="B128:C128"/>
    <mergeCell ref="B130:C130"/>
    <mergeCell ref="B131:C131"/>
    <mergeCell ref="B132:C132"/>
    <mergeCell ref="B137:F137"/>
    <mergeCell ref="B138:C139"/>
    <mergeCell ref="D138:D139"/>
    <mergeCell ref="E138:E139"/>
    <mergeCell ref="F138:F139"/>
    <mergeCell ref="B157:C157"/>
    <mergeCell ref="B140:C140"/>
    <mergeCell ref="B141:C141"/>
    <mergeCell ref="B142:C142"/>
    <mergeCell ref="B144:F144"/>
    <mergeCell ref="B145:C146"/>
    <mergeCell ref="D145:D146"/>
    <mergeCell ref="E145:E146"/>
    <mergeCell ref="F145:F146"/>
    <mergeCell ref="B148:C148"/>
    <mergeCell ref="B155:C156"/>
    <mergeCell ref="D155:D156"/>
    <mergeCell ref="E155:E156"/>
    <mergeCell ref="F155:F156"/>
    <mergeCell ref="B189:E189"/>
    <mergeCell ref="B190:E190"/>
    <mergeCell ref="B191:E191"/>
    <mergeCell ref="B192:E192"/>
    <mergeCell ref="B158:C158"/>
    <mergeCell ref="B159:C159"/>
    <mergeCell ref="B160:C160"/>
    <mergeCell ref="B177:H178"/>
    <mergeCell ref="B180:H182"/>
    <mergeCell ref="B188:E188"/>
  </mergeCells>
  <pageMargins left="0.7" right="0.7" top="0.75" bottom="0.75" header="0.3" footer="0.3"/>
  <pageSetup scale="88" orientation="portrait" r:id="rId1"/>
  <headerFooter differentFirst="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FC8-17CA-4089-849F-ED29DF55639D}">
  <dimension ref="A1:F41"/>
  <sheetViews>
    <sheetView showGridLines="0" topLeftCell="A23" zoomScale="85" zoomScaleNormal="85" workbookViewId="0">
      <selection activeCell="E39" sqref="E39"/>
    </sheetView>
  </sheetViews>
  <sheetFormatPr defaultColWidth="9.15234375" defaultRowHeight="14.15" x14ac:dyDescent="0.35"/>
  <cols>
    <col min="1" max="1" width="1.3828125" style="457" customWidth="1"/>
    <col min="2" max="2" width="13.84375" style="476" customWidth="1"/>
    <col min="3" max="3" width="65.53515625" style="476" customWidth="1"/>
    <col min="4" max="4" width="15.84375" style="476" bestFit="1" customWidth="1"/>
    <col min="5" max="5" width="16.84375" style="478" customWidth="1"/>
    <col min="6" max="6" width="13.15234375" style="476" customWidth="1"/>
    <col min="7" max="16384" width="9.15234375" style="456"/>
  </cols>
  <sheetData>
    <row r="1" spans="1:6" ht="18.45" x14ac:dyDescent="0.35">
      <c r="A1" s="644" t="s">
        <v>268</v>
      </c>
      <c r="B1" s="645"/>
      <c r="C1" s="645"/>
      <c r="D1" s="645"/>
      <c r="E1" s="645"/>
      <c r="F1" s="455"/>
    </row>
    <row r="2" spans="1:6" ht="18.45" x14ac:dyDescent="0.35">
      <c r="A2" s="453"/>
      <c r="B2" s="454"/>
      <c r="C2" s="454"/>
      <c r="D2" s="454"/>
      <c r="E2" s="454"/>
      <c r="F2" s="455"/>
    </row>
    <row r="4" spans="1:6" x14ac:dyDescent="0.35">
      <c r="A4" s="457" t="s">
        <v>269</v>
      </c>
      <c r="B4" s="456"/>
      <c r="C4" s="456"/>
      <c r="D4" s="456"/>
      <c r="E4" s="458"/>
      <c r="F4" s="456"/>
    </row>
    <row r="5" spans="1:6" ht="15" customHeight="1" x14ac:dyDescent="0.35">
      <c r="B5" s="646" t="s">
        <v>270</v>
      </c>
      <c r="C5" s="646"/>
      <c r="D5" s="87" t="s">
        <v>271</v>
      </c>
      <c r="E5" s="458"/>
      <c r="F5" s="456"/>
    </row>
    <row r="6" spans="1:6" x14ac:dyDescent="0.35">
      <c r="B6" s="459"/>
      <c r="C6" s="459"/>
      <c r="D6" s="459"/>
      <c r="E6" s="456"/>
      <c r="F6" s="456"/>
    </row>
    <row r="7" spans="1:6" ht="24.9" x14ac:dyDescent="0.35">
      <c r="A7" s="460" t="s">
        <v>272</v>
      </c>
      <c r="B7" s="461"/>
      <c r="C7" s="461"/>
      <c r="D7" s="513" t="s">
        <v>246</v>
      </c>
      <c r="E7" s="514" t="s">
        <v>273</v>
      </c>
      <c r="F7" s="456"/>
    </row>
    <row r="8" spans="1:6" x14ac:dyDescent="0.35">
      <c r="B8" s="456"/>
      <c r="C8" s="456"/>
      <c r="D8" s="462"/>
      <c r="E8" s="463"/>
      <c r="F8" s="456"/>
    </row>
    <row r="9" spans="1:6" x14ac:dyDescent="0.35">
      <c r="B9" s="512" t="s">
        <v>274</v>
      </c>
      <c r="C9" s="464"/>
      <c r="D9" s="516">
        <f>'LIHTC Eligible Basis'!G115</f>
        <v>0</v>
      </c>
      <c r="E9" s="517">
        <f>'LIHTC Eligible Basis'!H115</f>
        <v>0</v>
      </c>
      <c r="F9" s="456"/>
    </row>
    <row r="10" spans="1:6" x14ac:dyDescent="0.35">
      <c r="B10" s="508" t="s">
        <v>275</v>
      </c>
      <c r="C10" s="509"/>
      <c r="D10" s="518"/>
      <c r="E10" s="519"/>
      <c r="F10" s="456"/>
    </row>
    <row r="11" spans="1:6" x14ac:dyDescent="0.35">
      <c r="B11" s="508" t="s">
        <v>276</v>
      </c>
      <c r="C11" s="509"/>
      <c r="D11" s="518"/>
      <c r="E11" s="520"/>
      <c r="F11" s="456"/>
    </row>
    <row r="12" spans="1:6" ht="15" customHeight="1" x14ac:dyDescent="0.35">
      <c r="B12" s="647" t="s">
        <v>277</v>
      </c>
      <c r="C12" s="648"/>
      <c r="D12" s="518"/>
      <c r="E12" s="521"/>
      <c r="F12" s="456"/>
    </row>
    <row r="13" spans="1:6" x14ac:dyDescent="0.35">
      <c r="B13" s="508" t="s">
        <v>278</v>
      </c>
      <c r="C13" s="509"/>
      <c r="D13" s="522"/>
      <c r="E13" s="523"/>
      <c r="F13" s="456"/>
    </row>
    <row r="14" spans="1:6" x14ac:dyDescent="0.35">
      <c r="B14" s="510" t="s">
        <v>279</v>
      </c>
      <c r="C14" s="511"/>
      <c r="D14" s="524"/>
      <c r="E14" s="524"/>
      <c r="F14" s="456"/>
    </row>
    <row r="15" spans="1:6" x14ac:dyDescent="0.35">
      <c r="B15" s="457" t="s">
        <v>280</v>
      </c>
      <c r="C15" s="456"/>
      <c r="D15" s="525">
        <f>D9-SUM(D10:D14)</f>
        <v>0</v>
      </c>
      <c r="E15" s="526">
        <f>E9-SUM(E11:E14)</f>
        <v>0</v>
      </c>
      <c r="F15" s="456"/>
    </row>
    <row r="16" spans="1:6" x14ac:dyDescent="0.35">
      <c r="B16" s="456"/>
      <c r="C16" s="456"/>
      <c r="D16" s="527"/>
      <c r="E16" s="527"/>
      <c r="F16" s="456"/>
    </row>
    <row r="17" spans="1:6" x14ac:dyDescent="0.35">
      <c r="B17" s="508" t="str">
        <f>B15</f>
        <v>Adjusted Eligible Basis</v>
      </c>
      <c r="C17" s="456"/>
      <c r="D17" s="528">
        <f>D15</f>
        <v>0</v>
      </c>
      <c r="E17" s="516">
        <f>E15</f>
        <v>0</v>
      </c>
      <c r="F17" s="456"/>
    </row>
    <row r="18" spans="1:6" x14ac:dyDescent="0.35">
      <c r="B18" s="508" t="s">
        <v>281</v>
      </c>
      <c r="C18" s="456"/>
      <c r="D18" s="529" t="str">
        <f>IF(D15&lt;&gt;0, 100%, "")</f>
        <v/>
      </c>
      <c r="E18" s="530" t="str">
        <f>IF(D5="YES", 130%, (IF(D5="NO", 100%, "")))</f>
        <v/>
      </c>
      <c r="F18" s="456"/>
    </row>
    <row r="19" spans="1:6" x14ac:dyDescent="0.35">
      <c r="B19" s="510" t="s">
        <v>282</v>
      </c>
      <c r="C19" s="465"/>
      <c r="D19" s="531"/>
      <c r="E19" s="532"/>
      <c r="F19" s="456"/>
    </row>
    <row r="20" spans="1:6" x14ac:dyDescent="0.35">
      <c r="B20" s="457" t="s">
        <v>283</v>
      </c>
      <c r="C20" s="456"/>
      <c r="D20" s="533">
        <f>IFERROR(((D17*D18)*D19), 0)</f>
        <v>0</v>
      </c>
      <c r="E20" s="534">
        <f>IFERROR(((E17*E18)*E19), 0)</f>
        <v>0</v>
      </c>
      <c r="F20" s="456"/>
    </row>
    <row r="21" spans="1:6" x14ac:dyDescent="0.35">
      <c r="B21" s="456"/>
      <c r="C21" s="456"/>
      <c r="D21" s="508"/>
      <c r="E21" s="508"/>
      <c r="F21" s="456"/>
    </row>
    <row r="22" spans="1:6" x14ac:dyDescent="0.35">
      <c r="B22" s="508" t="s">
        <v>283</v>
      </c>
      <c r="C22" s="456"/>
      <c r="D22" s="535">
        <f>D20</f>
        <v>0</v>
      </c>
      <c r="E22" s="535">
        <f>E20</f>
        <v>0</v>
      </c>
      <c r="F22" s="456"/>
    </row>
    <row r="23" spans="1:6" x14ac:dyDescent="0.35">
      <c r="B23" s="510" t="s">
        <v>284</v>
      </c>
      <c r="C23" s="465"/>
      <c r="D23" s="536"/>
      <c r="E23" s="536"/>
      <c r="F23" s="456"/>
    </row>
    <row r="24" spans="1:6" x14ac:dyDescent="0.35">
      <c r="B24" s="457" t="s">
        <v>285</v>
      </c>
      <c r="C24" s="456"/>
      <c r="D24" s="533">
        <f>D22*D23</f>
        <v>0</v>
      </c>
      <c r="E24" s="533">
        <f>E22*E23</f>
        <v>0</v>
      </c>
      <c r="F24" s="456"/>
    </row>
    <row r="25" spans="1:6" x14ac:dyDescent="0.35">
      <c r="B25" s="508"/>
      <c r="C25" s="456"/>
      <c r="D25" s="508"/>
      <c r="E25" s="508"/>
      <c r="F25" s="456"/>
    </row>
    <row r="26" spans="1:6" x14ac:dyDescent="0.35">
      <c r="B26" s="457" t="s">
        <v>286</v>
      </c>
      <c r="C26" s="456"/>
      <c r="D26" s="508"/>
      <c r="E26" s="467">
        <f>D24+E24</f>
        <v>0</v>
      </c>
      <c r="F26" s="456"/>
    </row>
    <row r="27" spans="1:6" x14ac:dyDescent="0.35">
      <c r="B27" s="456"/>
      <c r="C27" s="456"/>
      <c r="D27" s="508"/>
      <c r="E27" s="508"/>
      <c r="F27" s="456"/>
    </row>
    <row r="28" spans="1:6" ht="30" customHeight="1" x14ac:dyDescent="0.35">
      <c r="A28" s="460" t="s">
        <v>287</v>
      </c>
      <c r="B28" s="468"/>
      <c r="C28" s="468"/>
      <c r="D28" s="537"/>
      <c r="E28" s="538"/>
      <c r="F28" s="456"/>
    </row>
    <row r="29" spans="1:6" x14ac:dyDescent="0.35">
      <c r="B29" s="456"/>
      <c r="C29" s="456"/>
      <c r="D29" s="508"/>
      <c r="E29" s="539"/>
      <c r="F29" s="456"/>
    </row>
    <row r="30" spans="1:6" x14ac:dyDescent="0.35">
      <c r="B30" s="508" t="s">
        <v>288</v>
      </c>
      <c r="C30" s="456"/>
      <c r="D30" s="508"/>
      <c r="E30" s="516">
        <f>'Sources and Uses'!K127</f>
        <v>0</v>
      </c>
      <c r="F30" s="458"/>
    </row>
    <row r="31" spans="1:6" x14ac:dyDescent="0.35">
      <c r="B31" s="515" t="s">
        <v>289</v>
      </c>
      <c r="C31" s="465"/>
      <c r="D31" s="510"/>
      <c r="E31" s="533">
        <f>-'Financing Terms'!H16</f>
        <v>0</v>
      </c>
      <c r="F31" s="456"/>
    </row>
    <row r="32" spans="1:6" x14ac:dyDescent="0.35">
      <c r="B32" s="457" t="s">
        <v>290</v>
      </c>
      <c r="C32" s="457"/>
      <c r="D32" s="512"/>
      <c r="E32" s="466">
        <f>SUM(E30:E31)</f>
        <v>0</v>
      </c>
      <c r="F32" s="456"/>
    </row>
    <row r="33" spans="1:6" x14ac:dyDescent="0.35">
      <c r="B33" s="456"/>
      <c r="C33" s="456"/>
      <c r="D33" s="508"/>
      <c r="E33" s="527"/>
      <c r="F33" s="456"/>
    </row>
    <row r="34" spans="1:6" x14ac:dyDescent="0.35">
      <c r="B34" s="508" t="s">
        <v>290</v>
      </c>
      <c r="C34" s="456"/>
      <c r="D34" s="508"/>
      <c r="E34" s="528">
        <f>E32</f>
        <v>0</v>
      </c>
      <c r="F34" s="456"/>
    </row>
    <row r="35" spans="1:6" x14ac:dyDescent="0.35">
      <c r="B35" s="508" t="s">
        <v>291</v>
      </c>
      <c r="C35" s="469"/>
      <c r="D35" s="508"/>
      <c r="E35" s="540"/>
      <c r="F35" s="456"/>
    </row>
    <row r="36" spans="1:6" x14ac:dyDescent="0.35">
      <c r="B36" s="510" t="s">
        <v>292</v>
      </c>
      <c r="C36" s="465"/>
      <c r="D36" s="510"/>
      <c r="E36" s="541">
        <v>10</v>
      </c>
      <c r="F36" s="456"/>
    </row>
    <row r="37" spans="1:6" x14ac:dyDescent="0.35">
      <c r="B37" s="457" t="s">
        <v>293</v>
      </c>
      <c r="C37" s="456"/>
      <c r="D37" s="508"/>
      <c r="E37" s="470">
        <f>IFERROR(E34/E35/10, 0)</f>
        <v>0</v>
      </c>
      <c r="F37" s="456"/>
    </row>
    <row r="38" spans="1:6" ht="14.6" thickBot="1" x14ac:dyDescent="0.4">
      <c r="B38" s="456"/>
      <c r="C38" s="456"/>
      <c r="D38" s="456"/>
      <c r="E38" s="456"/>
      <c r="F38" s="458"/>
    </row>
    <row r="39" spans="1:6" s="475" customFormat="1" ht="30" customHeight="1" thickBot="1" x14ac:dyDescent="0.45">
      <c r="A39" s="471" t="s">
        <v>294</v>
      </c>
      <c r="B39" s="472"/>
      <c r="C39" s="472"/>
      <c r="D39" s="473"/>
      <c r="E39" s="474">
        <f>MIN(E26,E37)</f>
        <v>0</v>
      </c>
    </row>
    <row r="40" spans="1:6" ht="15" customHeight="1" x14ac:dyDescent="0.35">
      <c r="A40" s="649"/>
      <c r="B40" s="649"/>
      <c r="C40" s="649"/>
      <c r="D40" s="649"/>
      <c r="E40" s="649"/>
      <c r="F40" s="456"/>
    </row>
    <row r="41" spans="1:6" x14ac:dyDescent="0.35">
      <c r="C41" s="477"/>
    </row>
  </sheetData>
  <sheetProtection algorithmName="SHA-512" hashValue="1taB7UrhJaQ0/lEfCnLcBh+59ZRQ1AATbHqPCXrX+DrqgvLoGFZEMQabVgphbaYFePQBIvxS0pJ0Xqj6dy1xTw==" saltValue="3HD56C8uwtN3RUDFImrIIA==" spinCount="100000" sheet="1" formatCells="0" formatColumns="0" formatRows="0" insertColumns="0" insertRows="0"/>
  <mergeCells count="4">
    <mergeCell ref="A1:E1"/>
    <mergeCell ref="B5:C5"/>
    <mergeCell ref="B12:C12"/>
    <mergeCell ref="A40:E40"/>
  </mergeCells>
  <dataValidations count="1">
    <dataValidation allowBlank="1" showInputMessage="1" showErrorMessage="1" prompt="e.g., garages, carports, storage, laundry room, washer/dryer, etc." sqref="D14:E14" xr:uid="{51E75C9F-7951-41B1-8CAB-690A35D8F57B}"/>
  </dataValidations>
  <pageMargins left="0.7" right="0.7" top="0.75" bottom="0.75" header="0.3" footer="0.3"/>
  <pageSetup scale="88" fitToHeight="0" orientation="portrait" r:id="rId1"/>
  <headerFooter differentFirst="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F55B-7686-4B6A-B0CE-9459FC05AEFF}">
  <dimension ref="A1:O257"/>
  <sheetViews>
    <sheetView showGridLines="0" zoomScale="85" zoomScaleNormal="85" workbookViewId="0">
      <selection activeCell="Y12" sqref="Y12"/>
    </sheetView>
  </sheetViews>
  <sheetFormatPr defaultColWidth="9.15234375" defaultRowHeight="12.75" customHeight="1" x14ac:dyDescent="0.3"/>
  <cols>
    <col min="1" max="1" width="1" style="111" customWidth="1"/>
    <col min="2" max="2" width="2.84375" style="111" customWidth="1"/>
    <col min="3" max="3" width="15.15234375" style="111" customWidth="1"/>
    <col min="4" max="4" width="2.84375" style="111" customWidth="1"/>
    <col min="5" max="5" width="13" style="111" customWidth="1"/>
    <col min="6" max="6" width="1" style="111" customWidth="1"/>
    <col min="7" max="7" width="14.3046875" style="111" customWidth="1"/>
    <col min="8" max="8" width="12.53515625" style="111" customWidth="1"/>
    <col min="9" max="9" width="14.3828125" style="111" customWidth="1"/>
    <col min="10" max="10" width="14.53515625" style="111" customWidth="1"/>
    <col min="11" max="11" width="12.15234375" style="111" customWidth="1"/>
    <col min="12" max="14" width="11.84375" style="111" customWidth="1"/>
    <col min="15" max="15" width="1.53515625" style="111" customWidth="1"/>
    <col min="16" max="16384" width="9.15234375" style="111"/>
  </cols>
  <sheetData>
    <row r="1" spans="1:14" s="89" customFormat="1" ht="18.45" x14ac:dyDescent="0.5">
      <c r="A1" s="629" t="s">
        <v>295</v>
      </c>
      <c r="B1" s="629"/>
      <c r="C1" s="629"/>
      <c r="D1" s="629"/>
      <c r="E1" s="629"/>
      <c r="F1" s="629"/>
      <c r="G1" s="629"/>
      <c r="H1" s="629"/>
      <c r="I1" s="629"/>
      <c r="J1" s="629"/>
      <c r="K1" s="629"/>
      <c r="L1" s="629"/>
      <c r="M1" s="629"/>
      <c r="N1" s="88"/>
    </row>
    <row r="2" spans="1:14" s="90" customFormat="1" ht="13.3" thickBot="1" x14ac:dyDescent="0.4">
      <c r="B2" s="653"/>
      <c r="C2" s="653"/>
      <c r="D2" s="653"/>
      <c r="E2" s="653"/>
      <c r="F2" s="653"/>
      <c r="G2" s="653"/>
      <c r="H2" s="653"/>
      <c r="I2" s="653"/>
      <c r="J2" s="653"/>
      <c r="K2" s="653"/>
      <c r="N2" s="92"/>
    </row>
    <row r="3" spans="1:14" s="90" customFormat="1" ht="29.6" thickBot="1" x14ac:dyDescent="0.4">
      <c r="A3" s="93"/>
      <c r="B3" s="709" t="s">
        <v>296</v>
      </c>
      <c r="C3" s="705"/>
      <c r="D3" s="705"/>
      <c r="E3" s="705"/>
      <c r="F3" s="705"/>
      <c r="G3" s="706"/>
      <c r="H3" s="479" t="s">
        <v>297</v>
      </c>
      <c r="I3" s="480" t="s">
        <v>298</v>
      </c>
      <c r="J3" s="479" t="s">
        <v>299</v>
      </c>
      <c r="K3" s="481" t="s">
        <v>300</v>
      </c>
      <c r="L3" s="707" t="s">
        <v>301</v>
      </c>
      <c r="M3" s="708"/>
    </row>
    <row r="4" spans="1:14" s="90" customFormat="1" ht="14.6" x14ac:dyDescent="0.4">
      <c r="B4" s="710"/>
      <c r="C4" s="711"/>
      <c r="D4" s="711"/>
      <c r="E4" s="711"/>
      <c r="F4" s="711"/>
      <c r="G4" s="712"/>
      <c r="H4" s="94"/>
      <c r="I4" s="95"/>
      <c r="J4" s="96"/>
      <c r="K4" s="96"/>
      <c r="L4" s="713"/>
      <c r="M4" s="714"/>
    </row>
    <row r="5" spans="1:14" s="90" customFormat="1" ht="14.6" x14ac:dyDescent="0.4">
      <c r="B5" s="693"/>
      <c r="C5" s="694"/>
      <c r="D5" s="694"/>
      <c r="E5" s="694"/>
      <c r="F5" s="694"/>
      <c r="G5" s="695"/>
      <c r="H5" s="97"/>
      <c r="I5" s="98"/>
      <c r="J5" s="99"/>
      <c r="K5" s="99"/>
      <c r="L5" s="696"/>
      <c r="M5" s="697"/>
    </row>
    <row r="6" spans="1:14" s="90" customFormat="1" ht="15.75" customHeight="1" thickBot="1" x14ac:dyDescent="0.45">
      <c r="B6" s="698"/>
      <c r="C6" s="699"/>
      <c r="D6" s="699"/>
      <c r="E6" s="699"/>
      <c r="F6" s="699"/>
      <c r="G6" s="700"/>
      <c r="H6" s="100"/>
      <c r="I6" s="101"/>
      <c r="J6" s="102"/>
      <c r="K6" s="102"/>
      <c r="L6" s="701"/>
      <c r="M6" s="702"/>
    </row>
    <row r="7" spans="1:14" s="90" customFormat="1" ht="14.6" x14ac:dyDescent="0.4">
      <c r="B7" s="703" t="s">
        <v>302</v>
      </c>
      <c r="C7" s="703"/>
      <c r="D7" s="703"/>
      <c r="E7" s="703"/>
      <c r="F7" s="703"/>
      <c r="G7" s="703"/>
      <c r="H7" s="103">
        <f>SUM(H4:H6)</f>
        <v>0</v>
      </c>
      <c r="I7" s="104"/>
      <c r="J7" s="104"/>
      <c r="K7" s="104"/>
      <c r="L7" s="104"/>
      <c r="M7" s="104"/>
    </row>
    <row r="8" spans="1:14" s="90" customFormat="1" ht="13.3" thickBot="1" x14ac:dyDescent="0.4">
      <c r="B8" s="105"/>
      <c r="C8" s="106"/>
      <c r="D8" s="106"/>
      <c r="E8" s="107"/>
      <c r="F8" s="107"/>
    </row>
    <row r="9" spans="1:14" s="90" customFormat="1" ht="60" customHeight="1" thickBot="1" x14ac:dyDescent="0.4">
      <c r="A9" s="93"/>
      <c r="B9" s="704" t="s">
        <v>303</v>
      </c>
      <c r="C9" s="705"/>
      <c r="D9" s="705"/>
      <c r="E9" s="705"/>
      <c r="F9" s="705"/>
      <c r="G9" s="706"/>
      <c r="H9" s="479" t="s">
        <v>297</v>
      </c>
      <c r="I9" s="480" t="s">
        <v>298</v>
      </c>
      <c r="J9" s="479" t="s">
        <v>304</v>
      </c>
      <c r="K9" s="481" t="s">
        <v>300</v>
      </c>
      <c r="L9" s="707" t="s">
        <v>305</v>
      </c>
      <c r="M9" s="708"/>
    </row>
    <row r="10" spans="1:14" s="90" customFormat="1" ht="14.6" x14ac:dyDescent="0.4">
      <c r="B10" s="688"/>
      <c r="C10" s="689"/>
      <c r="D10" s="689"/>
      <c r="E10" s="689"/>
      <c r="F10" s="689"/>
      <c r="G10" s="690"/>
      <c r="H10" s="108"/>
      <c r="I10" s="95"/>
      <c r="J10" s="96"/>
      <c r="K10" s="96"/>
      <c r="L10" s="691"/>
      <c r="M10" s="692"/>
    </row>
    <row r="11" spans="1:14" s="90" customFormat="1" ht="14.6" x14ac:dyDescent="0.4">
      <c r="B11" s="678"/>
      <c r="C11" s="679"/>
      <c r="D11" s="679"/>
      <c r="E11" s="679"/>
      <c r="F11" s="679"/>
      <c r="G11" s="680"/>
      <c r="H11" s="109"/>
      <c r="I11" s="98"/>
      <c r="J11" s="99"/>
      <c r="K11" s="99"/>
      <c r="L11" s="681"/>
      <c r="M11" s="682"/>
    </row>
    <row r="12" spans="1:14" s="90" customFormat="1" ht="14.6" x14ac:dyDescent="0.4">
      <c r="B12" s="678"/>
      <c r="C12" s="679"/>
      <c r="D12" s="679"/>
      <c r="E12" s="679"/>
      <c r="F12" s="679"/>
      <c r="G12" s="680"/>
      <c r="H12" s="109"/>
      <c r="I12" s="98"/>
      <c r="J12" s="99"/>
      <c r="K12" s="99"/>
      <c r="L12" s="681"/>
      <c r="M12" s="682"/>
    </row>
    <row r="13" spans="1:14" s="90" customFormat="1" ht="14.6" x14ac:dyDescent="0.4">
      <c r="B13" s="678"/>
      <c r="C13" s="679"/>
      <c r="D13" s="679"/>
      <c r="E13" s="679"/>
      <c r="F13" s="679"/>
      <c r="G13" s="680"/>
      <c r="H13" s="109"/>
      <c r="I13" s="98"/>
      <c r="J13" s="99"/>
      <c r="K13" s="99"/>
      <c r="L13" s="681"/>
      <c r="M13" s="682"/>
    </row>
    <row r="14" spans="1:14" s="90" customFormat="1" ht="14.6" x14ac:dyDescent="0.4">
      <c r="B14" s="678"/>
      <c r="C14" s="679"/>
      <c r="D14" s="679"/>
      <c r="E14" s="679"/>
      <c r="F14" s="679"/>
      <c r="G14" s="680"/>
      <c r="H14" s="109"/>
      <c r="I14" s="98"/>
      <c r="J14" s="99"/>
      <c r="K14" s="99"/>
      <c r="L14" s="681"/>
      <c r="M14" s="682"/>
    </row>
    <row r="15" spans="1:14" s="90" customFormat="1" ht="15.75" customHeight="1" thickBot="1" x14ac:dyDescent="0.45">
      <c r="B15" s="683"/>
      <c r="C15" s="684"/>
      <c r="D15" s="684"/>
      <c r="E15" s="684"/>
      <c r="F15" s="684"/>
      <c r="G15" s="685"/>
      <c r="H15" s="110"/>
      <c r="I15" s="101"/>
      <c r="J15" s="102"/>
      <c r="K15" s="102"/>
      <c r="L15" s="686"/>
      <c r="M15" s="687"/>
    </row>
    <row r="16" spans="1:14" s="90" customFormat="1" ht="14.6" x14ac:dyDescent="0.4">
      <c r="B16" s="675" t="s">
        <v>306</v>
      </c>
      <c r="C16" s="675"/>
      <c r="D16" s="675"/>
      <c r="E16" s="675"/>
      <c r="F16" s="675"/>
      <c r="G16" s="675"/>
      <c r="H16" s="103">
        <f>IFERROR(SUM(H10:H15), 0)</f>
        <v>0</v>
      </c>
      <c r="I16" s="104"/>
      <c r="J16" s="104"/>
      <c r="K16" s="104"/>
      <c r="L16" s="104"/>
      <c r="M16" s="104"/>
    </row>
    <row r="17" spans="1:13" ht="12.75" customHeight="1" x14ac:dyDescent="0.4">
      <c r="B17" s="676" t="s">
        <v>307</v>
      </c>
      <c r="C17" s="676"/>
      <c r="D17" s="676"/>
      <c r="E17" s="676"/>
      <c r="F17" s="676"/>
      <c r="G17" s="676"/>
      <c r="H17" s="112">
        <f>IFERROR('LIHTC Calc'!E39*'LIHTC Calc'!E35*10, 0)</f>
        <v>0</v>
      </c>
      <c r="I17" s="113"/>
      <c r="J17" s="113"/>
      <c r="K17" s="113"/>
      <c r="L17" s="114"/>
      <c r="M17" s="113"/>
    </row>
    <row r="18" spans="1:13" ht="12.75" customHeight="1" x14ac:dyDescent="0.4">
      <c r="B18" s="677" t="s">
        <v>308</v>
      </c>
      <c r="C18" s="677"/>
      <c r="D18" s="677"/>
      <c r="E18" s="677"/>
      <c r="F18" s="677"/>
      <c r="G18" s="677"/>
      <c r="H18" s="115">
        <f>SUM(H16:H17)</f>
        <v>0</v>
      </c>
      <c r="I18" s="113"/>
      <c r="J18" s="113"/>
      <c r="K18" s="113"/>
      <c r="L18" s="114"/>
      <c r="M18" s="113"/>
    </row>
    <row r="19" spans="1:13" ht="12.75" customHeight="1" x14ac:dyDescent="0.3">
      <c r="B19" s="116"/>
      <c r="C19" s="117"/>
      <c r="D19" s="117"/>
      <c r="E19" s="117"/>
      <c r="F19" s="117"/>
      <c r="G19" s="117"/>
      <c r="H19" s="117"/>
      <c r="I19" s="117"/>
      <c r="J19" s="117"/>
      <c r="K19" s="117"/>
      <c r="M19" s="117"/>
    </row>
    <row r="20" spans="1:13" s="118" customFormat="1" ht="16.75" x14ac:dyDescent="0.45">
      <c r="B20" s="485" t="s">
        <v>309</v>
      </c>
      <c r="C20" s="119"/>
      <c r="D20" s="119"/>
      <c r="E20" s="119"/>
    </row>
    <row r="21" spans="1:13" s="118" customFormat="1" ht="14.6" x14ac:dyDescent="0.4">
      <c r="A21" s="120"/>
      <c r="B21" s="121"/>
      <c r="C21" s="484" t="s">
        <v>310</v>
      </c>
    </row>
    <row r="22" spans="1:13" s="118" customFormat="1" ht="14.6" x14ac:dyDescent="0.4">
      <c r="B22" s="122"/>
    </row>
    <row r="23" spans="1:13" s="123" customFormat="1" ht="14.6" x14ac:dyDescent="0.4">
      <c r="B23" s="121"/>
      <c r="C23" s="486" t="s">
        <v>311</v>
      </c>
      <c r="E23" s="668"/>
      <c r="F23" s="670"/>
      <c r="G23" s="670"/>
      <c r="H23" s="670"/>
      <c r="I23" s="670"/>
      <c r="J23" s="669"/>
    </row>
    <row r="24" spans="1:13" s="123" customFormat="1" ht="14.6" x14ac:dyDescent="0.4">
      <c r="C24" s="486" t="s">
        <v>312</v>
      </c>
      <c r="E24" s="668"/>
      <c r="F24" s="670"/>
      <c r="G24" s="670"/>
      <c r="H24" s="670"/>
      <c r="I24" s="670"/>
      <c r="J24" s="669"/>
    </row>
    <row r="25" spans="1:13" s="123" customFormat="1" ht="14.6" x14ac:dyDescent="0.4">
      <c r="C25" s="486" t="s">
        <v>313</v>
      </c>
      <c r="E25" s="668"/>
      <c r="F25" s="670"/>
      <c r="G25" s="670"/>
      <c r="H25" s="670"/>
      <c r="I25" s="670"/>
      <c r="J25" s="669"/>
    </row>
    <row r="26" spans="1:13" s="123" customFormat="1" ht="14.6" x14ac:dyDescent="0.4">
      <c r="C26" s="486" t="s">
        <v>314</v>
      </c>
      <c r="E26" s="668"/>
      <c r="F26" s="670"/>
      <c r="G26" s="670"/>
      <c r="H26" s="670"/>
      <c r="I26" s="670"/>
      <c r="J26" s="669"/>
    </row>
    <row r="27" spans="1:13" s="123" customFormat="1" ht="14.6" x14ac:dyDescent="0.4">
      <c r="G27" s="118"/>
      <c r="H27" s="118"/>
      <c r="I27" s="118"/>
      <c r="J27" s="118"/>
    </row>
    <row r="28" spans="1:13" s="124" customFormat="1" ht="18.45" x14ac:dyDescent="0.5">
      <c r="B28" s="487" t="s">
        <v>315</v>
      </c>
      <c r="C28" s="487"/>
      <c r="D28" s="487"/>
      <c r="E28" s="487"/>
      <c r="F28" s="488"/>
      <c r="G28" s="488"/>
      <c r="H28" s="488"/>
      <c r="I28" s="488"/>
      <c r="J28" s="126"/>
      <c r="K28" s="126"/>
    </row>
    <row r="29" spans="1:13" s="124" customFormat="1" ht="15" customHeight="1" x14ac:dyDescent="0.4">
      <c r="B29" s="671" t="s">
        <v>316</v>
      </c>
      <c r="C29" s="671"/>
      <c r="D29" s="671"/>
      <c r="E29" s="671"/>
      <c r="F29" s="671"/>
      <c r="G29" s="671"/>
      <c r="H29" s="671"/>
      <c r="I29" s="671"/>
      <c r="J29" s="127"/>
      <c r="K29" s="128"/>
    </row>
    <row r="30" spans="1:13" s="124" customFormat="1" ht="14.6" x14ac:dyDescent="0.4">
      <c r="B30" s="671"/>
      <c r="C30" s="671"/>
      <c r="D30" s="671"/>
      <c r="E30" s="671"/>
      <c r="F30" s="671"/>
      <c r="G30" s="671"/>
      <c r="H30" s="671"/>
      <c r="I30" s="671"/>
      <c r="J30" s="129">
        <v>0</v>
      </c>
    </row>
    <row r="31" spans="1:13" s="124" customFormat="1" ht="4.5" customHeight="1" x14ac:dyDescent="0.4">
      <c r="B31" s="489"/>
      <c r="C31" s="489"/>
      <c r="D31" s="489"/>
      <c r="E31" s="490"/>
      <c r="F31" s="489"/>
      <c r="G31" s="489"/>
      <c r="H31" s="489"/>
      <c r="I31" s="490"/>
      <c r="J31" s="127"/>
      <c r="K31" s="128"/>
    </row>
    <row r="32" spans="1:13" s="124" customFormat="1" ht="14.6" x14ac:dyDescent="0.4">
      <c r="B32" s="672" t="s">
        <v>317</v>
      </c>
      <c r="C32" s="672"/>
      <c r="D32" s="672"/>
      <c r="E32" s="672"/>
      <c r="F32" s="672"/>
      <c r="G32" s="672"/>
      <c r="H32" s="672"/>
      <c r="I32" s="673"/>
      <c r="J32" s="130">
        <f>'LIHTC Eligible Basis'!G115+'LIHTC Eligible Basis'!H115+'LIHTC Eligible Basis'!F11</f>
        <v>0</v>
      </c>
    </row>
    <row r="33" spans="1:15" s="124" customFormat="1" ht="14.6" x14ac:dyDescent="0.4">
      <c r="B33" s="490" t="s">
        <v>318</v>
      </c>
      <c r="C33" s="490"/>
      <c r="D33" s="490"/>
      <c r="E33" s="490"/>
      <c r="F33" s="490"/>
      <c r="G33" s="490"/>
      <c r="H33" s="490"/>
      <c r="I33" s="490"/>
      <c r="J33" s="131">
        <f>IFERROR(J30/J32, 0)</f>
        <v>0</v>
      </c>
    </row>
    <row r="34" spans="1:15" s="124" customFormat="1" ht="14.6" x14ac:dyDescent="0.4">
      <c r="E34" s="132"/>
    </row>
    <row r="35" spans="1:15" s="123" customFormat="1" ht="14.6" x14ac:dyDescent="0.4">
      <c r="B35" s="487" t="s">
        <v>319</v>
      </c>
      <c r="G35" s="118"/>
      <c r="H35" s="118"/>
      <c r="I35" s="118"/>
      <c r="J35" s="118"/>
    </row>
    <row r="36" spans="1:15" s="123" customFormat="1" ht="14.6" x14ac:dyDescent="0.4">
      <c r="G36" s="118"/>
      <c r="H36" s="118"/>
      <c r="I36" s="118"/>
      <c r="J36" s="118"/>
    </row>
    <row r="37" spans="1:15" ht="12.75" customHeight="1" x14ac:dyDescent="0.4">
      <c r="B37" s="487" t="s">
        <v>320</v>
      </c>
      <c r="C37" s="104"/>
      <c r="D37" s="104"/>
      <c r="E37" s="117"/>
      <c r="G37" s="487" t="s">
        <v>321</v>
      </c>
      <c r="H37" s="117"/>
      <c r="I37" s="117"/>
      <c r="J37" s="117"/>
      <c r="K37" s="117"/>
      <c r="M37" s="117"/>
    </row>
    <row r="38" spans="1:15" ht="12.75" customHeight="1" x14ac:dyDescent="0.45">
      <c r="B38" s="121"/>
      <c r="C38" s="491" t="s">
        <v>322</v>
      </c>
      <c r="D38" s="133"/>
      <c r="E38" s="133"/>
      <c r="F38" s="133"/>
      <c r="G38" s="121"/>
      <c r="H38" s="491" t="s">
        <v>323</v>
      </c>
      <c r="I38" s="133"/>
      <c r="J38" s="133"/>
      <c r="K38" s="133"/>
      <c r="L38" s="133"/>
      <c r="M38" s="133"/>
    </row>
    <row r="39" spans="1:15" ht="12.75" customHeight="1" x14ac:dyDescent="0.45">
      <c r="B39" s="121"/>
      <c r="C39" s="492" t="s">
        <v>324</v>
      </c>
      <c r="D39" s="133"/>
      <c r="E39" s="133"/>
      <c r="F39" s="133"/>
      <c r="G39" s="121"/>
      <c r="H39" s="492" t="s">
        <v>325</v>
      </c>
      <c r="I39" s="133"/>
      <c r="J39" s="133"/>
      <c r="K39" s="133"/>
      <c r="L39" s="133"/>
      <c r="M39" s="133"/>
    </row>
    <row r="40" spans="1:15" ht="12.75" customHeight="1" x14ac:dyDescent="0.45">
      <c r="B40" s="121"/>
      <c r="C40" s="492" t="s">
        <v>326</v>
      </c>
      <c r="D40" s="133"/>
      <c r="E40" s="133"/>
      <c r="F40" s="133"/>
      <c r="G40" s="121"/>
      <c r="H40" s="492" t="s">
        <v>327</v>
      </c>
      <c r="I40" s="133"/>
      <c r="J40" s="133"/>
      <c r="K40" s="133"/>
      <c r="L40" s="133"/>
      <c r="M40" s="133"/>
    </row>
    <row r="41" spans="1:15" ht="12.75" customHeight="1" x14ac:dyDescent="0.45">
      <c r="B41" s="121"/>
      <c r="C41" s="492" t="s">
        <v>328</v>
      </c>
      <c r="D41" s="133"/>
      <c r="E41" s="133"/>
      <c r="F41" s="133"/>
      <c r="G41" s="121"/>
      <c r="H41" s="492" t="s">
        <v>329</v>
      </c>
      <c r="I41" s="133"/>
      <c r="J41" s="133"/>
      <c r="K41" s="133"/>
      <c r="L41" s="133"/>
      <c r="M41" s="133"/>
    </row>
    <row r="42" spans="1:15" ht="12.75" customHeight="1" x14ac:dyDescent="0.45">
      <c r="B42" s="125"/>
      <c r="C42" s="104"/>
      <c r="D42" s="104"/>
      <c r="E42" s="117"/>
      <c r="F42" s="117"/>
      <c r="G42" s="121"/>
      <c r="H42" s="492" t="s">
        <v>330</v>
      </c>
      <c r="I42" s="117"/>
      <c r="J42" s="117"/>
      <c r="K42" s="117"/>
      <c r="M42" s="117"/>
    </row>
    <row r="43" spans="1:15" ht="12.75" customHeight="1" x14ac:dyDescent="0.45">
      <c r="A43" s="125"/>
      <c r="C43" s="104"/>
      <c r="D43" s="104"/>
      <c r="E43" s="117"/>
      <c r="F43" s="117"/>
      <c r="G43" s="121"/>
      <c r="H43" s="492" t="s">
        <v>331</v>
      </c>
      <c r="I43" s="117"/>
      <c r="J43" s="668"/>
      <c r="K43" s="669"/>
      <c r="M43" s="117"/>
    </row>
    <row r="44" spans="1:15" ht="12.75" customHeight="1" x14ac:dyDescent="0.45">
      <c r="A44" s="125"/>
      <c r="C44" s="104"/>
      <c r="D44" s="104"/>
      <c r="E44" s="117"/>
      <c r="F44" s="117"/>
      <c r="G44" s="118"/>
      <c r="H44" s="133"/>
      <c r="I44" s="117"/>
      <c r="J44" s="134"/>
      <c r="K44" s="134"/>
      <c r="M44" s="117"/>
    </row>
    <row r="45" spans="1:15" ht="12.75" customHeight="1" x14ac:dyDescent="0.45">
      <c r="A45" s="125"/>
      <c r="B45" s="494" t="s">
        <v>332</v>
      </c>
      <c r="C45" s="482"/>
      <c r="D45" s="482"/>
      <c r="E45" s="483"/>
      <c r="F45" s="483"/>
      <c r="G45" s="484"/>
      <c r="H45" s="491"/>
      <c r="I45" s="483"/>
      <c r="J45" s="493"/>
      <c r="K45" s="134"/>
      <c r="M45" s="117"/>
    </row>
    <row r="46" spans="1:15" ht="12.75" customHeight="1" x14ac:dyDescent="0.45">
      <c r="B46" s="674" t="s">
        <v>333</v>
      </c>
      <c r="C46" s="674"/>
      <c r="D46" s="674"/>
      <c r="E46" s="674"/>
      <c r="F46" s="674"/>
      <c r="G46" s="674"/>
      <c r="H46" s="674"/>
      <c r="I46" s="674"/>
      <c r="J46" s="674"/>
      <c r="K46" s="134"/>
      <c r="M46" s="117"/>
    </row>
    <row r="47" spans="1:15" ht="12.75" customHeight="1" x14ac:dyDescent="0.45">
      <c r="B47" s="121"/>
      <c r="C47" s="495" t="s">
        <v>334</v>
      </c>
      <c r="D47" s="121"/>
      <c r="E47" s="495" t="s">
        <v>335</v>
      </c>
      <c r="G47" s="667" t="s">
        <v>336</v>
      </c>
      <c r="H47" s="667"/>
      <c r="I47" s="668"/>
      <c r="J47" s="669"/>
      <c r="M47" s="135"/>
      <c r="N47" s="118"/>
      <c r="O47" s="118"/>
    </row>
    <row r="48" spans="1:15" ht="12.75" customHeight="1" x14ac:dyDescent="0.45">
      <c r="G48" s="667" t="s">
        <v>337</v>
      </c>
      <c r="H48" s="667"/>
      <c r="I48" s="668"/>
      <c r="J48" s="669"/>
      <c r="K48" s="133"/>
      <c r="L48" s="133"/>
      <c r="M48" s="133"/>
      <c r="N48" s="118"/>
      <c r="O48" s="118"/>
    </row>
    <row r="49" spans="2:15" ht="12.75" customHeight="1" x14ac:dyDescent="0.45">
      <c r="I49" s="133"/>
      <c r="J49" s="133"/>
      <c r="K49" s="133"/>
      <c r="L49" s="133"/>
      <c r="M49" s="133"/>
      <c r="N49" s="118"/>
      <c r="O49" s="118"/>
    </row>
    <row r="50" spans="2:15" ht="12.75" customHeight="1" x14ac:dyDescent="0.45">
      <c r="E50" s="133"/>
      <c r="F50" s="133"/>
      <c r="G50" s="133"/>
      <c r="H50" s="133"/>
      <c r="I50" s="133"/>
      <c r="J50" s="133"/>
      <c r="K50" s="133"/>
      <c r="L50" s="133"/>
      <c r="M50" s="133"/>
      <c r="N50" s="118"/>
      <c r="O50" s="118"/>
    </row>
    <row r="51" spans="2:15" ht="12.75" customHeight="1" x14ac:dyDescent="0.45">
      <c r="E51" s="133"/>
      <c r="F51" s="133"/>
      <c r="G51" s="133"/>
      <c r="H51" s="133"/>
      <c r="I51" s="133"/>
      <c r="J51" s="136"/>
      <c r="K51" s="136"/>
      <c r="L51" s="136"/>
      <c r="M51" s="136"/>
      <c r="N51" s="136"/>
      <c r="O51" s="136"/>
    </row>
    <row r="52" spans="2:15" ht="12.75" customHeight="1" x14ac:dyDescent="0.3">
      <c r="B52" s="116"/>
      <c r="C52" s="117"/>
      <c r="D52" s="117"/>
      <c r="E52" s="117"/>
      <c r="F52" s="117"/>
      <c r="G52" s="117"/>
      <c r="H52" s="117"/>
      <c r="I52" s="117"/>
      <c r="J52" s="117"/>
      <c r="K52" s="117"/>
      <c r="M52" s="117"/>
    </row>
    <row r="53" spans="2:15" ht="12.75" customHeight="1" x14ac:dyDescent="0.3">
      <c r="B53" s="116"/>
      <c r="C53" s="117"/>
      <c r="D53" s="117"/>
      <c r="E53" s="117"/>
      <c r="F53" s="117"/>
      <c r="G53" s="117"/>
      <c r="H53" s="117"/>
      <c r="I53" s="117"/>
      <c r="J53" s="117"/>
      <c r="K53" s="117"/>
      <c r="M53" s="117"/>
    </row>
    <row r="57" spans="2:15" ht="12.75" customHeight="1" x14ac:dyDescent="0.3">
      <c r="B57" s="137"/>
    </row>
    <row r="59" spans="2:15" ht="12.75" customHeight="1" x14ac:dyDescent="0.3">
      <c r="B59" s="657"/>
      <c r="C59" s="657"/>
      <c r="D59" s="657"/>
      <c r="E59" s="657"/>
      <c r="F59" s="657"/>
      <c r="G59" s="657"/>
      <c r="H59" s="657"/>
      <c r="I59" s="657"/>
      <c r="J59" s="657"/>
      <c r="K59" s="657"/>
    </row>
    <row r="60" spans="2:15" ht="12.75" customHeight="1" x14ac:dyDescent="0.3">
      <c r="B60" s="657"/>
      <c r="C60" s="657"/>
      <c r="D60" s="657"/>
      <c r="E60" s="657"/>
      <c r="F60" s="657"/>
      <c r="G60" s="657"/>
      <c r="H60" s="657"/>
      <c r="I60" s="657"/>
      <c r="J60" s="657"/>
      <c r="K60" s="657"/>
    </row>
    <row r="61" spans="2:15" ht="12.75" customHeight="1" x14ac:dyDescent="0.3">
      <c r="B61" s="138"/>
      <c r="C61" s="138"/>
      <c r="D61" s="138"/>
      <c r="E61" s="657"/>
      <c r="F61" s="657"/>
      <c r="G61" s="657"/>
      <c r="H61" s="655"/>
      <c r="I61" s="655"/>
      <c r="J61" s="655"/>
      <c r="K61" s="655"/>
    </row>
    <row r="62" spans="2:15" ht="12.75" customHeight="1" x14ac:dyDescent="0.3">
      <c r="B62" s="138"/>
      <c r="C62" s="138"/>
      <c r="D62" s="138"/>
      <c r="E62" s="140"/>
      <c r="F62" s="140"/>
      <c r="G62" s="140"/>
      <c r="H62" s="138"/>
      <c r="I62" s="138"/>
      <c r="J62" s="140"/>
      <c r="K62" s="140"/>
      <c r="M62" s="140"/>
    </row>
    <row r="63" spans="2:15" ht="12.75" customHeight="1" x14ac:dyDescent="0.3">
      <c r="B63" s="141"/>
      <c r="C63" s="117"/>
      <c r="D63" s="117"/>
      <c r="E63" s="117"/>
      <c r="F63" s="117"/>
      <c r="G63" s="117"/>
      <c r="H63" s="117"/>
      <c r="I63" s="117"/>
      <c r="J63" s="117"/>
      <c r="K63" s="117"/>
      <c r="M63" s="117"/>
    </row>
    <row r="64" spans="2:15" ht="12.75" customHeight="1" x14ac:dyDescent="0.3">
      <c r="B64" s="141"/>
      <c r="C64" s="117"/>
      <c r="D64" s="117"/>
      <c r="E64" s="117"/>
      <c r="F64" s="117"/>
      <c r="G64" s="117"/>
      <c r="H64" s="117"/>
      <c r="I64" s="117"/>
      <c r="J64" s="117"/>
      <c r="K64" s="117"/>
      <c r="M64" s="117"/>
    </row>
    <row r="65" spans="2:13" ht="12.75" customHeight="1" x14ac:dyDescent="0.3">
      <c r="B65" s="141"/>
      <c r="C65" s="117"/>
      <c r="D65" s="117"/>
      <c r="E65" s="117"/>
      <c r="F65" s="117"/>
      <c r="G65" s="117"/>
      <c r="H65" s="117"/>
      <c r="I65" s="117"/>
      <c r="J65" s="117"/>
      <c r="K65" s="117"/>
      <c r="M65" s="117"/>
    </row>
    <row r="66" spans="2:13" ht="12.75" customHeight="1" x14ac:dyDescent="0.3">
      <c r="B66" s="141"/>
      <c r="C66" s="117"/>
      <c r="D66" s="117"/>
      <c r="E66" s="117"/>
      <c r="F66" s="117"/>
      <c r="G66" s="117"/>
      <c r="H66" s="117"/>
      <c r="I66" s="117"/>
      <c r="J66" s="117"/>
      <c r="K66" s="117"/>
      <c r="M66" s="117"/>
    </row>
    <row r="67" spans="2:13" ht="12.75" customHeight="1" x14ac:dyDescent="0.3">
      <c r="B67" s="665"/>
      <c r="C67" s="665"/>
      <c r="D67" s="665"/>
      <c r="E67" s="665"/>
      <c r="F67" s="665"/>
      <c r="G67" s="665"/>
      <c r="H67" s="665"/>
      <c r="I67" s="665"/>
      <c r="J67" s="665"/>
      <c r="K67" s="665"/>
    </row>
    <row r="68" spans="2:13" ht="12.75" customHeight="1" x14ac:dyDescent="0.3">
      <c r="B68" s="666"/>
      <c r="C68" s="666"/>
      <c r="D68" s="666"/>
      <c r="E68" s="666"/>
      <c r="F68" s="666"/>
      <c r="G68" s="666"/>
      <c r="H68" s="666"/>
      <c r="I68" s="666"/>
      <c r="J68" s="666"/>
      <c r="K68" s="666"/>
    </row>
    <row r="69" spans="2:13" ht="12.75" customHeight="1" x14ac:dyDescent="0.3">
      <c r="B69" s="143"/>
      <c r="C69" s="117"/>
      <c r="D69" s="117"/>
      <c r="E69" s="117"/>
      <c r="F69" s="117"/>
      <c r="G69" s="117"/>
      <c r="H69" s="117"/>
      <c r="I69" s="117"/>
      <c r="J69" s="117"/>
      <c r="K69" s="117"/>
      <c r="M69" s="117"/>
    </row>
    <row r="70" spans="2:13" ht="12.75" customHeight="1" x14ac:dyDescent="0.3">
      <c r="B70" s="143"/>
      <c r="C70" s="117"/>
      <c r="D70" s="117"/>
      <c r="E70" s="117"/>
      <c r="F70" s="117"/>
      <c r="G70" s="117"/>
      <c r="H70" s="117"/>
      <c r="I70" s="117"/>
      <c r="J70" s="117"/>
      <c r="K70" s="117"/>
      <c r="M70" s="117"/>
    </row>
    <row r="71" spans="2:13" ht="12.75" customHeight="1" x14ac:dyDescent="0.3">
      <c r="B71" s="143"/>
      <c r="C71" s="117"/>
      <c r="D71" s="117"/>
      <c r="E71" s="117"/>
      <c r="F71" s="117"/>
      <c r="G71" s="117"/>
      <c r="H71" s="117"/>
      <c r="I71" s="117"/>
      <c r="J71" s="117"/>
      <c r="K71" s="117"/>
      <c r="M71" s="117"/>
    </row>
    <row r="72" spans="2:13" ht="12.75" customHeight="1" x14ac:dyDescent="0.3">
      <c r="B72" s="143"/>
      <c r="C72" s="117"/>
      <c r="D72" s="117"/>
      <c r="E72" s="117"/>
      <c r="F72" s="117"/>
      <c r="G72" s="117"/>
      <c r="H72" s="117"/>
      <c r="I72" s="117"/>
      <c r="J72" s="117"/>
      <c r="K72" s="117"/>
      <c r="M72" s="117"/>
    </row>
    <row r="73" spans="2:13" ht="12.75" customHeight="1" x14ac:dyDescent="0.3">
      <c r="B73" s="143"/>
      <c r="C73" s="117"/>
      <c r="D73" s="117"/>
      <c r="E73" s="117"/>
      <c r="F73" s="117"/>
      <c r="G73" s="117"/>
      <c r="H73" s="117"/>
      <c r="I73" s="117"/>
      <c r="J73" s="117"/>
      <c r="K73" s="117"/>
      <c r="M73" s="117"/>
    </row>
    <row r="74" spans="2:13" ht="12.75" customHeight="1" x14ac:dyDescent="0.3">
      <c r="B74" s="143"/>
      <c r="C74" s="654"/>
      <c r="D74" s="117"/>
      <c r="E74" s="654"/>
      <c r="F74" s="117"/>
      <c r="G74" s="654"/>
      <c r="H74" s="654"/>
      <c r="I74" s="654"/>
      <c r="J74" s="654"/>
      <c r="K74" s="654"/>
      <c r="M74" s="654"/>
    </row>
    <row r="75" spans="2:13" ht="12.75" customHeight="1" x14ac:dyDescent="0.3">
      <c r="B75" s="143"/>
      <c r="C75" s="654"/>
      <c r="D75" s="117"/>
      <c r="E75" s="654"/>
      <c r="F75" s="117"/>
      <c r="G75" s="654"/>
      <c r="H75" s="654"/>
      <c r="I75" s="654"/>
      <c r="J75" s="654"/>
      <c r="K75" s="654"/>
      <c r="M75" s="654"/>
    </row>
    <row r="76" spans="2:13" ht="12.75" customHeight="1" x14ac:dyDescent="0.3">
      <c r="B76" s="143"/>
      <c r="C76" s="117"/>
      <c r="D76" s="117"/>
      <c r="E76" s="117"/>
      <c r="F76" s="117"/>
      <c r="G76" s="117"/>
      <c r="H76" s="117"/>
      <c r="I76" s="117"/>
      <c r="J76" s="117"/>
      <c r="K76" s="117"/>
      <c r="M76" s="117"/>
    </row>
    <row r="77" spans="2:13" ht="12.75" customHeight="1" x14ac:dyDescent="0.3">
      <c r="B77" s="143"/>
      <c r="C77" s="117"/>
      <c r="D77" s="117"/>
      <c r="E77" s="117"/>
      <c r="F77" s="117"/>
      <c r="G77" s="117"/>
      <c r="H77" s="117"/>
      <c r="I77" s="117"/>
      <c r="J77" s="117"/>
      <c r="K77" s="117"/>
      <c r="M77" s="117"/>
    </row>
    <row r="78" spans="2:13" ht="12.75" customHeight="1" x14ac:dyDescent="0.3">
      <c r="B78" s="143"/>
      <c r="C78" s="117"/>
      <c r="D78" s="117"/>
      <c r="E78" s="117"/>
      <c r="F78" s="117"/>
      <c r="G78" s="117"/>
      <c r="H78" s="117"/>
      <c r="I78" s="117"/>
      <c r="J78" s="117"/>
      <c r="K78" s="117"/>
      <c r="M78" s="117"/>
    </row>
    <row r="79" spans="2:13" ht="12.75" customHeight="1" x14ac:dyDescent="0.3">
      <c r="B79" s="143"/>
      <c r="C79" s="117"/>
      <c r="D79" s="117"/>
      <c r="E79" s="117"/>
      <c r="F79" s="117"/>
      <c r="G79" s="117"/>
      <c r="H79" s="117"/>
      <c r="I79" s="117"/>
      <c r="J79" s="117"/>
      <c r="K79" s="117"/>
      <c r="M79" s="117"/>
    </row>
    <row r="80" spans="2:13" ht="12.75" customHeight="1" x14ac:dyDescent="0.3">
      <c r="B80" s="143"/>
      <c r="C80" s="117"/>
      <c r="D80" s="117"/>
      <c r="E80" s="117"/>
      <c r="F80" s="117"/>
      <c r="G80" s="117"/>
      <c r="H80" s="117"/>
      <c r="I80" s="117"/>
      <c r="J80" s="117"/>
      <c r="K80" s="117"/>
      <c r="M80" s="117"/>
    </row>
    <row r="81" spans="2:14" ht="12.75" customHeight="1" x14ac:dyDescent="0.3">
      <c r="B81" s="143"/>
      <c r="C81" s="117"/>
      <c r="D81" s="117"/>
      <c r="E81" s="117"/>
      <c r="F81" s="117"/>
      <c r="G81" s="117"/>
      <c r="H81" s="117"/>
      <c r="I81" s="117"/>
      <c r="J81" s="117"/>
      <c r="K81" s="117"/>
      <c r="M81" s="117"/>
    </row>
    <row r="82" spans="2:14" ht="12.75" customHeight="1" x14ac:dyDescent="0.3">
      <c r="B82" s="141"/>
      <c r="C82" s="139"/>
      <c r="D82" s="139"/>
      <c r="E82" s="139"/>
      <c r="F82" s="139"/>
      <c r="G82" s="139"/>
      <c r="H82" s="139"/>
      <c r="I82" s="139"/>
      <c r="J82" s="139"/>
      <c r="K82" s="139"/>
      <c r="M82" s="139"/>
    </row>
    <row r="87" spans="2:14" ht="12.75" customHeight="1" x14ac:dyDescent="0.3">
      <c r="B87" s="137"/>
    </row>
    <row r="88" spans="2:14" ht="12.75" customHeight="1" x14ac:dyDescent="0.3">
      <c r="B88" s="137"/>
    </row>
    <row r="89" spans="2:14" ht="12.75" customHeight="1" x14ac:dyDescent="0.3">
      <c r="B89" s="144"/>
    </row>
    <row r="90" spans="2:14" ht="12.75" customHeight="1" x14ac:dyDescent="0.3">
      <c r="B90" s="145"/>
    </row>
    <row r="91" spans="2:14" ht="12.75" customHeight="1" x14ac:dyDescent="0.3">
      <c r="B91" s="145"/>
    </row>
    <row r="92" spans="2:14" ht="12.75" customHeight="1" x14ac:dyDescent="0.3">
      <c r="B92" s="652"/>
      <c r="C92" s="652"/>
      <c r="D92" s="652"/>
      <c r="E92" s="652"/>
      <c r="F92" s="652"/>
      <c r="G92" s="652"/>
      <c r="H92" s="652"/>
      <c r="I92" s="652"/>
      <c r="J92" s="652"/>
      <c r="K92" s="652"/>
      <c r="L92" s="652"/>
      <c r="M92" s="91"/>
      <c r="N92" s="91"/>
    </row>
    <row r="93" spans="2:14" ht="12.75" customHeight="1" x14ac:dyDescent="0.3">
      <c r="B93" s="652"/>
      <c r="C93" s="652"/>
      <c r="D93" s="652"/>
      <c r="E93" s="652"/>
      <c r="F93" s="652"/>
      <c r="G93" s="652"/>
      <c r="H93" s="652"/>
      <c r="I93" s="652"/>
      <c r="J93" s="652"/>
      <c r="K93" s="652"/>
      <c r="L93" s="652"/>
      <c r="M93" s="91"/>
      <c r="N93" s="91"/>
    </row>
    <row r="94" spans="2:14" ht="12.75" customHeight="1" x14ac:dyDescent="0.3">
      <c r="B94" s="652"/>
      <c r="C94" s="652"/>
      <c r="D94" s="652"/>
      <c r="E94" s="652"/>
      <c r="F94" s="652"/>
      <c r="G94" s="652"/>
      <c r="H94" s="652"/>
      <c r="I94" s="652"/>
      <c r="J94" s="652"/>
      <c r="K94" s="652"/>
      <c r="L94" s="652"/>
      <c r="M94" s="91"/>
      <c r="N94" s="91"/>
    </row>
    <row r="95" spans="2:14" ht="12.75" customHeight="1" x14ac:dyDescent="0.3">
      <c r="B95" s="652"/>
      <c r="C95" s="652"/>
      <c r="D95" s="652"/>
      <c r="E95" s="652"/>
      <c r="F95" s="652"/>
      <c r="G95" s="652"/>
      <c r="H95" s="652"/>
      <c r="I95" s="652"/>
      <c r="J95" s="652"/>
      <c r="K95" s="652"/>
      <c r="L95" s="652"/>
      <c r="M95" s="91"/>
      <c r="N95" s="91"/>
    </row>
    <row r="96" spans="2:14" ht="12.75" customHeight="1" x14ac:dyDescent="0.3">
      <c r="B96" s="146"/>
    </row>
    <row r="97" spans="2:14" ht="12.75" customHeight="1" x14ac:dyDescent="0.3">
      <c r="B97" s="147"/>
    </row>
    <row r="98" spans="2:14" ht="12.75" customHeight="1" x14ac:dyDescent="0.3">
      <c r="B98" s="655"/>
      <c r="C98" s="655"/>
      <c r="D98" s="655"/>
      <c r="E98" s="655"/>
      <c r="F98" s="655"/>
      <c r="G98" s="655"/>
      <c r="H98" s="655"/>
      <c r="I98" s="655"/>
      <c r="J98" s="655"/>
      <c r="K98" s="655"/>
      <c r="L98" s="655"/>
      <c r="M98" s="117"/>
      <c r="N98" s="117"/>
    </row>
    <row r="99" spans="2:14" ht="12.75" customHeight="1" x14ac:dyDescent="0.3">
      <c r="B99" s="655"/>
      <c r="C99" s="655"/>
      <c r="D99" s="655"/>
      <c r="E99" s="655"/>
      <c r="F99" s="655"/>
      <c r="G99" s="655"/>
      <c r="H99" s="655"/>
      <c r="I99" s="655"/>
      <c r="J99" s="655"/>
      <c r="K99" s="655"/>
      <c r="L99" s="655"/>
      <c r="M99" s="117"/>
      <c r="N99" s="117"/>
    </row>
    <row r="101" spans="2:14" ht="12.75" customHeight="1" x14ac:dyDescent="0.3">
      <c r="B101" s="138"/>
      <c r="C101" s="138"/>
      <c r="D101" s="138"/>
      <c r="E101" s="138"/>
      <c r="F101" s="138"/>
      <c r="G101" s="138"/>
      <c r="H101" s="138"/>
      <c r="I101" s="138"/>
      <c r="J101" s="138"/>
      <c r="K101" s="138"/>
      <c r="L101" s="138"/>
      <c r="M101" s="138"/>
      <c r="N101" s="138"/>
    </row>
    <row r="102" spans="2:14" ht="12.75" customHeight="1" x14ac:dyDescent="0.3">
      <c r="B102" s="148"/>
      <c r="C102" s="149"/>
      <c r="D102" s="149"/>
      <c r="E102" s="149"/>
      <c r="F102" s="149"/>
      <c r="G102" s="149"/>
      <c r="H102" s="149"/>
      <c r="I102" s="149"/>
      <c r="J102" s="149"/>
      <c r="K102" s="149"/>
      <c r="L102" s="149"/>
      <c r="M102" s="149"/>
      <c r="N102" s="149"/>
    </row>
    <row r="103" spans="2:14" ht="12.75" customHeight="1" x14ac:dyDescent="0.3">
      <c r="B103" s="148"/>
      <c r="C103" s="149"/>
      <c r="D103" s="149"/>
      <c r="E103" s="149"/>
      <c r="F103" s="149"/>
      <c r="G103" s="149"/>
      <c r="H103" s="149"/>
      <c r="I103" s="149"/>
      <c r="J103" s="149"/>
      <c r="K103" s="149"/>
      <c r="L103" s="149"/>
      <c r="M103" s="149"/>
      <c r="N103" s="149"/>
    </row>
    <row r="104" spans="2:14" ht="12.75" customHeight="1" x14ac:dyDescent="0.3">
      <c r="B104" s="148"/>
      <c r="C104" s="149"/>
      <c r="D104" s="149"/>
      <c r="E104" s="149"/>
      <c r="F104" s="149"/>
      <c r="G104" s="149"/>
      <c r="H104" s="149"/>
      <c r="I104" s="149"/>
      <c r="J104" s="149"/>
      <c r="K104" s="149"/>
      <c r="L104" s="149"/>
      <c r="M104" s="149"/>
      <c r="N104" s="149"/>
    </row>
    <row r="105" spans="2:14" ht="12.75" customHeight="1" x14ac:dyDescent="0.3">
      <c r="B105" s="148"/>
      <c r="C105" s="149"/>
      <c r="D105" s="149"/>
      <c r="E105" s="149"/>
      <c r="F105" s="149"/>
      <c r="G105" s="149"/>
      <c r="H105" s="149"/>
      <c r="I105" s="149"/>
      <c r="J105" s="149"/>
      <c r="K105" s="149"/>
      <c r="L105" s="149"/>
      <c r="M105" s="149"/>
      <c r="N105" s="149"/>
    </row>
    <row r="106" spans="2:14" ht="12.75" customHeight="1" x14ac:dyDescent="0.3">
      <c r="B106" s="148"/>
      <c r="C106" s="662"/>
      <c r="D106" s="149"/>
      <c r="E106" s="149"/>
      <c r="F106" s="149"/>
      <c r="G106" s="662"/>
      <c r="H106" s="662"/>
      <c r="I106" s="662"/>
      <c r="J106" s="662"/>
      <c r="K106" s="662"/>
      <c r="L106" s="149"/>
      <c r="M106" s="662"/>
      <c r="N106" s="149"/>
    </row>
    <row r="107" spans="2:14" ht="12.75" customHeight="1" x14ac:dyDescent="0.3">
      <c r="B107" s="150"/>
      <c r="C107" s="662"/>
      <c r="D107" s="149"/>
      <c r="E107" s="149"/>
      <c r="F107" s="149"/>
      <c r="G107" s="662"/>
      <c r="H107" s="662"/>
      <c r="I107" s="662"/>
      <c r="J107" s="662"/>
      <c r="K107" s="662"/>
      <c r="L107" s="149"/>
      <c r="M107" s="662"/>
      <c r="N107" s="149"/>
    </row>
    <row r="108" spans="2:14" ht="12.75" customHeight="1" x14ac:dyDescent="0.3">
      <c r="B108" s="139"/>
      <c r="C108" s="151"/>
      <c r="D108" s="151"/>
      <c r="E108" s="152"/>
      <c r="F108" s="152"/>
      <c r="G108" s="152"/>
      <c r="H108" s="152"/>
      <c r="I108" s="152"/>
      <c r="J108" s="152"/>
      <c r="K108" s="152"/>
      <c r="L108" s="152"/>
      <c r="M108" s="152"/>
      <c r="N108" s="152"/>
    </row>
    <row r="109" spans="2:14" ht="12.75" customHeight="1" x14ac:dyDescent="0.3">
      <c r="B109" s="139"/>
      <c r="C109" s="151"/>
      <c r="D109" s="151"/>
      <c r="E109" s="152"/>
      <c r="F109" s="152"/>
      <c r="G109" s="152"/>
      <c r="H109" s="152"/>
      <c r="I109" s="152"/>
      <c r="J109" s="152"/>
      <c r="K109" s="152"/>
      <c r="L109" s="152"/>
      <c r="M109" s="152"/>
      <c r="N109" s="152"/>
    </row>
    <row r="110" spans="2:14" ht="12.75" customHeight="1" x14ac:dyDescent="0.3">
      <c r="B110" s="663"/>
      <c r="C110" s="663"/>
      <c r="D110" s="663"/>
      <c r="E110" s="663"/>
      <c r="F110" s="663"/>
      <c r="G110" s="663"/>
      <c r="H110" s="663"/>
      <c r="I110" s="663"/>
      <c r="J110" s="663"/>
      <c r="K110" s="663"/>
      <c r="L110" s="663"/>
      <c r="M110" s="91"/>
      <c r="N110" s="91"/>
    </row>
    <row r="111" spans="2:14" ht="12.75" customHeight="1" x14ac:dyDescent="0.3">
      <c r="B111" s="663"/>
      <c r="C111" s="663"/>
      <c r="D111" s="663"/>
      <c r="E111" s="663"/>
      <c r="F111" s="663"/>
      <c r="G111" s="663"/>
      <c r="H111" s="663"/>
      <c r="I111" s="663"/>
      <c r="J111" s="663"/>
      <c r="K111" s="663"/>
      <c r="L111" s="663"/>
      <c r="M111" s="91"/>
      <c r="N111" s="91"/>
    </row>
    <row r="113" spans="2:14" ht="12.75" customHeight="1" x14ac:dyDescent="0.3">
      <c r="B113" s="138"/>
      <c r="C113" s="138"/>
      <c r="D113" s="138"/>
      <c r="E113" s="138"/>
      <c r="F113" s="138"/>
      <c r="G113" s="138"/>
      <c r="H113" s="138"/>
      <c r="I113" s="138"/>
      <c r="J113" s="138"/>
      <c r="K113" s="138"/>
      <c r="L113" s="138"/>
      <c r="M113" s="138"/>
      <c r="N113" s="138"/>
    </row>
    <row r="114" spans="2:14" ht="12.75" customHeight="1" x14ac:dyDescent="0.3">
      <c r="B114" s="148"/>
      <c r="C114" s="149"/>
      <c r="D114" s="149"/>
      <c r="E114" s="149"/>
      <c r="F114" s="149"/>
      <c r="G114" s="149"/>
      <c r="H114" s="149"/>
      <c r="I114" s="149"/>
      <c r="J114" s="149"/>
      <c r="K114" s="149"/>
      <c r="L114" s="149"/>
      <c r="M114" s="149"/>
      <c r="N114" s="149"/>
    </row>
    <row r="115" spans="2:14" ht="12.75" customHeight="1" x14ac:dyDescent="0.3">
      <c r="B115" s="148"/>
      <c r="C115" s="149"/>
      <c r="D115" s="149"/>
      <c r="E115" s="149"/>
      <c r="F115" s="149"/>
      <c r="G115" s="149"/>
      <c r="H115" s="149"/>
      <c r="I115" s="149"/>
      <c r="J115" s="149"/>
      <c r="K115" s="149"/>
      <c r="L115" s="149"/>
      <c r="M115" s="149"/>
      <c r="N115" s="149"/>
    </row>
    <row r="116" spans="2:14" ht="12.75" customHeight="1" x14ac:dyDescent="0.3">
      <c r="B116" s="139"/>
      <c r="C116" s="151"/>
      <c r="D116" s="151"/>
      <c r="E116" s="152"/>
      <c r="F116" s="152"/>
      <c r="G116" s="152"/>
      <c r="H116" s="152"/>
      <c r="I116" s="152"/>
      <c r="J116" s="152"/>
      <c r="K116" s="152"/>
      <c r="L116" s="152"/>
      <c r="M116" s="152"/>
      <c r="N116" s="152"/>
    </row>
    <row r="117" spans="2:14" ht="12.75" customHeight="1" x14ac:dyDescent="0.3">
      <c r="B117" s="153"/>
    </row>
    <row r="118" spans="2:14" ht="12.75" customHeight="1" x14ac:dyDescent="0.3">
      <c r="B118" s="153"/>
    </row>
    <row r="119" spans="2:14" ht="12.75" customHeight="1" x14ac:dyDescent="0.3">
      <c r="B119" s="153"/>
    </row>
    <row r="120" spans="2:14" ht="12.75" customHeight="1" x14ac:dyDescent="0.3">
      <c r="B120" s="153"/>
    </row>
    <row r="121" spans="2:14" ht="12.75" customHeight="1" x14ac:dyDescent="0.3">
      <c r="B121" s="137"/>
    </row>
    <row r="122" spans="2:14" ht="12.75" customHeight="1" x14ac:dyDescent="0.3">
      <c r="B122" s="137"/>
    </row>
    <row r="123" spans="2:14" ht="12.75" customHeight="1" x14ac:dyDescent="0.3">
      <c r="B123" s="144"/>
    </row>
    <row r="124" spans="2:14" ht="12.75" customHeight="1" x14ac:dyDescent="0.3">
      <c r="B124" s="145"/>
    </row>
    <row r="125" spans="2:14" ht="12.75" customHeight="1" x14ac:dyDescent="0.3">
      <c r="B125" s="145"/>
    </row>
    <row r="126" spans="2:14" ht="12.75" customHeight="1" x14ac:dyDescent="0.3">
      <c r="B126" s="652"/>
      <c r="C126" s="652"/>
      <c r="D126" s="652"/>
      <c r="E126" s="652"/>
      <c r="F126" s="652"/>
      <c r="G126" s="652"/>
      <c r="H126" s="652"/>
      <c r="I126" s="652"/>
      <c r="J126" s="652"/>
      <c r="K126" s="652"/>
      <c r="L126" s="652"/>
      <c r="M126" s="91"/>
      <c r="N126" s="91"/>
    </row>
    <row r="127" spans="2:14" ht="12.75" customHeight="1" x14ac:dyDescent="0.3">
      <c r="B127" s="652"/>
      <c r="C127" s="652"/>
      <c r="D127" s="652"/>
      <c r="E127" s="652"/>
      <c r="F127" s="652"/>
      <c r="G127" s="652"/>
      <c r="H127" s="652"/>
      <c r="I127" s="652"/>
      <c r="J127" s="652"/>
      <c r="K127" s="652"/>
      <c r="L127" s="652"/>
      <c r="M127" s="91"/>
      <c r="N127" s="91"/>
    </row>
    <row r="128" spans="2:14" ht="12.75" customHeight="1" x14ac:dyDescent="0.3">
      <c r="B128" s="652"/>
      <c r="C128" s="652"/>
      <c r="D128" s="652"/>
      <c r="E128" s="652"/>
      <c r="F128" s="652"/>
      <c r="G128" s="652"/>
      <c r="H128" s="652"/>
      <c r="I128" s="652"/>
      <c r="J128" s="652"/>
      <c r="K128" s="652"/>
      <c r="L128" s="652"/>
      <c r="M128" s="91"/>
      <c r="N128" s="91"/>
    </row>
    <row r="129" spans="2:14" ht="12.75" customHeight="1" x14ac:dyDescent="0.3">
      <c r="B129" s="652"/>
      <c r="C129" s="652"/>
      <c r="D129" s="652"/>
      <c r="E129" s="652"/>
      <c r="F129" s="652"/>
      <c r="G129" s="652"/>
      <c r="H129" s="652"/>
      <c r="I129" s="652"/>
      <c r="J129" s="652"/>
      <c r="K129" s="652"/>
      <c r="L129" s="652"/>
      <c r="M129" s="91"/>
      <c r="N129" s="91"/>
    </row>
    <row r="131" spans="2:14" ht="12.75" customHeight="1" x14ac:dyDescent="0.3">
      <c r="B131" s="140"/>
      <c r="C131" s="140"/>
      <c r="D131" s="140"/>
      <c r="E131" s="140"/>
      <c r="F131" s="140"/>
      <c r="G131" s="140"/>
      <c r="H131" s="140"/>
      <c r="I131" s="140"/>
      <c r="J131" s="140"/>
      <c r="K131" s="140"/>
      <c r="L131" s="140"/>
      <c r="M131" s="140"/>
      <c r="N131" s="140"/>
    </row>
    <row r="132" spans="2:14" ht="12.75" customHeight="1" x14ac:dyDescent="0.3">
      <c r="B132" s="154"/>
      <c r="C132" s="155"/>
      <c r="D132" s="155"/>
      <c r="E132" s="155"/>
      <c r="F132" s="155"/>
      <c r="G132" s="155"/>
      <c r="H132" s="155"/>
      <c r="I132" s="155"/>
      <c r="J132" s="155"/>
      <c r="K132" s="155"/>
      <c r="L132" s="155"/>
      <c r="M132" s="155"/>
      <c r="N132" s="155"/>
    </row>
    <row r="133" spans="2:14" ht="12.75" customHeight="1" x14ac:dyDescent="0.3">
      <c r="B133" s="154"/>
      <c r="C133" s="155"/>
      <c r="D133" s="155"/>
      <c r="E133" s="155"/>
      <c r="F133" s="155"/>
      <c r="G133" s="155"/>
      <c r="H133" s="155"/>
      <c r="I133" s="155"/>
      <c r="J133" s="155"/>
      <c r="K133" s="155"/>
      <c r="L133" s="155"/>
      <c r="M133" s="155"/>
      <c r="N133" s="155"/>
    </row>
    <row r="134" spans="2:14" ht="12.75" customHeight="1" x14ac:dyDescent="0.3">
      <c r="B134" s="154"/>
      <c r="C134" s="155"/>
      <c r="D134" s="155"/>
      <c r="E134" s="155"/>
      <c r="F134" s="155"/>
      <c r="G134" s="155"/>
      <c r="H134" s="155"/>
      <c r="I134" s="155"/>
      <c r="J134" s="155"/>
      <c r="K134" s="155"/>
      <c r="L134" s="155"/>
      <c r="M134" s="155"/>
      <c r="N134" s="155"/>
    </row>
    <row r="135" spans="2:14" ht="12.75" customHeight="1" x14ac:dyDescent="0.3">
      <c r="B135" s="154"/>
      <c r="C135" s="155"/>
      <c r="D135" s="155"/>
      <c r="E135" s="155"/>
      <c r="F135" s="155"/>
      <c r="G135" s="155"/>
      <c r="H135" s="155"/>
      <c r="I135" s="155"/>
      <c r="J135" s="155"/>
      <c r="K135" s="155"/>
      <c r="L135" s="155"/>
      <c r="M135" s="155"/>
      <c r="N135" s="155"/>
    </row>
    <row r="136" spans="2:14" ht="12.75" customHeight="1" x14ac:dyDescent="0.3">
      <c r="B136" s="154"/>
      <c r="C136" s="155"/>
      <c r="D136" s="155"/>
      <c r="E136" s="155"/>
      <c r="F136" s="155"/>
      <c r="G136" s="155"/>
      <c r="H136" s="155"/>
      <c r="I136" s="155"/>
      <c r="J136" s="155"/>
      <c r="K136" s="155"/>
      <c r="L136" s="155"/>
      <c r="M136" s="155"/>
      <c r="N136" s="155"/>
    </row>
    <row r="137" spans="2:14" ht="12.75" customHeight="1" x14ac:dyDescent="0.3">
      <c r="B137" s="156"/>
      <c r="C137" s="157"/>
      <c r="D137" s="157"/>
      <c r="E137" s="157"/>
      <c r="F137" s="157"/>
      <c r="G137" s="157"/>
      <c r="H137" s="157"/>
      <c r="I137" s="157"/>
      <c r="J137" s="157"/>
      <c r="K137" s="157"/>
      <c r="L137" s="157"/>
      <c r="M137" s="157"/>
      <c r="N137" s="157"/>
    </row>
    <row r="139" spans="2:14" ht="12.75" customHeight="1" x14ac:dyDescent="0.3">
      <c r="B139" s="137"/>
    </row>
    <row r="140" spans="2:14" ht="12.75" customHeight="1" x14ac:dyDescent="0.3">
      <c r="B140" s="158"/>
    </row>
    <row r="141" spans="2:14" ht="12.75" customHeight="1" x14ac:dyDescent="0.3">
      <c r="B141" s="657"/>
      <c r="C141" s="657"/>
      <c r="D141" s="657"/>
      <c r="E141" s="657"/>
      <c r="F141" s="657"/>
      <c r="G141" s="657"/>
      <c r="H141" s="657"/>
    </row>
    <row r="142" spans="2:14" ht="12.75" customHeight="1" x14ac:dyDescent="0.3">
      <c r="B142" s="658"/>
      <c r="C142" s="664"/>
      <c r="D142" s="159"/>
      <c r="E142" s="658"/>
      <c r="F142" s="658"/>
      <c r="G142" s="658"/>
      <c r="H142" s="658"/>
    </row>
    <row r="143" spans="2:14" ht="12.75" customHeight="1" x14ac:dyDescent="0.3">
      <c r="B143" s="658"/>
      <c r="C143" s="664"/>
      <c r="D143" s="159"/>
      <c r="E143" s="658"/>
      <c r="F143" s="658"/>
      <c r="G143" s="658"/>
      <c r="H143" s="659"/>
    </row>
    <row r="144" spans="2:14" ht="12.75" customHeight="1" x14ac:dyDescent="0.3">
      <c r="B144" s="654"/>
      <c r="C144" s="654"/>
      <c r="D144" s="117"/>
      <c r="E144" s="660"/>
      <c r="F144" s="660"/>
      <c r="G144" s="660"/>
    </row>
    <row r="145" spans="2:8" ht="12.75" customHeight="1" x14ac:dyDescent="0.3">
      <c r="B145" s="654"/>
      <c r="C145" s="654"/>
      <c r="D145" s="117"/>
      <c r="E145" s="660"/>
      <c r="F145" s="660"/>
      <c r="G145" s="660"/>
    </row>
    <row r="146" spans="2:8" ht="12.75" customHeight="1" x14ac:dyDescent="0.3">
      <c r="B146" s="661"/>
      <c r="C146" s="654"/>
      <c r="D146" s="117"/>
      <c r="E146" s="660"/>
      <c r="F146" s="660"/>
      <c r="G146" s="660"/>
    </row>
    <row r="147" spans="2:8" ht="12.75" customHeight="1" x14ac:dyDescent="0.3">
      <c r="B147" s="654"/>
      <c r="C147" s="654"/>
      <c r="D147" s="117"/>
      <c r="E147" s="660"/>
      <c r="F147" s="660"/>
      <c r="G147" s="660"/>
    </row>
    <row r="148" spans="2:8" ht="12.75" customHeight="1" x14ac:dyDescent="0.3">
      <c r="B148" s="654"/>
      <c r="C148" s="654"/>
      <c r="D148" s="117"/>
      <c r="E148" s="660"/>
      <c r="F148" s="660"/>
      <c r="G148" s="660"/>
    </row>
    <row r="149" spans="2:8" ht="12.75" customHeight="1" x14ac:dyDescent="0.3">
      <c r="B149" s="654"/>
      <c r="C149" s="654"/>
      <c r="D149" s="117"/>
      <c r="E149" s="660"/>
      <c r="F149" s="660"/>
      <c r="G149" s="660"/>
    </row>
    <row r="150" spans="2:8" ht="12.75" customHeight="1" x14ac:dyDescent="0.3">
      <c r="B150" s="654"/>
      <c r="C150" s="654"/>
      <c r="D150" s="117"/>
      <c r="E150" s="660"/>
      <c r="F150" s="660"/>
      <c r="G150" s="660"/>
    </row>
    <row r="151" spans="2:8" ht="12.75" customHeight="1" x14ac:dyDescent="0.3">
      <c r="B151" s="654"/>
      <c r="C151" s="654"/>
      <c r="D151" s="117"/>
      <c r="E151" s="654"/>
      <c r="F151" s="654"/>
      <c r="G151" s="654"/>
    </row>
    <row r="152" spans="2:8" ht="12.75" customHeight="1" x14ac:dyDescent="0.3">
      <c r="B152" s="655"/>
      <c r="C152" s="654"/>
      <c r="D152" s="117"/>
      <c r="E152" s="655"/>
      <c r="F152" s="655"/>
      <c r="G152" s="655"/>
    </row>
    <row r="154" spans="2:8" ht="12.75" customHeight="1" x14ac:dyDescent="0.3">
      <c r="B154" s="161"/>
      <c r="C154" s="162"/>
      <c r="D154" s="162"/>
    </row>
    <row r="155" spans="2:8" ht="12.75" customHeight="1" x14ac:dyDescent="0.3">
      <c r="B155" s="161"/>
      <c r="C155" s="162"/>
      <c r="D155" s="162"/>
    </row>
    <row r="157" spans="2:8" ht="12.75" customHeight="1" x14ac:dyDescent="0.3">
      <c r="B157" s="657"/>
      <c r="C157" s="657"/>
      <c r="D157" s="657"/>
      <c r="E157" s="657"/>
      <c r="F157" s="657"/>
      <c r="G157" s="657"/>
      <c r="H157" s="657"/>
    </row>
    <row r="158" spans="2:8" ht="12.75" customHeight="1" x14ac:dyDescent="0.3">
      <c r="B158" s="658"/>
      <c r="C158" s="659"/>
      <c r="D158" s="160"/>
      <c r="E158" s="658"/>
      <c r="F158" s="658"/>
      <c r="G158" s="658"/>
      <c r="H158" s="658"/>
    </row>
    <row r="159" spans="2:8" ht="12.75" customHeight="1" x14ac:dyDescent="0.3">
      <c r="B159" s="658"/>
      <c r="C159" s="659"/>
      <c r="D159" s="160"/>
      <c r="E159" s="658"/>
      <c r="F159" s="658"/>
      <c r="G159" s="658"/>
      <c r="H159" s="659"/>
    </row>
    <row r="160" spans="2:8" ht="12.75" customHeight="1" x14ac:dyDescent="0.3">
      <c r="B160" s="654"/>
      <c r="C160" s="654"/>
      <c r="D160" s="117"/>
      <c r="E160" s="651"/>
      <c r="F160" s="651"/>
      <c r="G160" s="651"/>
      <c r="H160" s="117"/>
    </row>
    <row r="161" spans="2:8" ht="12.75" customHeight="1" x14ac:dyDescent="0.3">
      <c r="B161" s="654"/>
      <c r="C161" s="654"/>
      <c r="D161" s="117"/>
      <c r="E161" s="651"/>
      <c r="F161" s="651"/>
      <c r="G161" s="651"/>
      <c r="H161" s="117"/>
    </row>
    <row r="162" spans="2:8" ht="12.75" customHeight="1" x14ac:dyDescent="0.3">
      <c r="B162" s="655"/>
      <c r="C162" s="655"/>
      <c r="D162" s="139"/>
      <c r="E162" s="651"/>
      <c r="F162" s="651"/>
      <c r="G162" s="651"/>
      <c r="H162" s="139"/>
    </row>
    <row r="164" spans="2:8" ht="12.75" customHeight="1" x14ac:dyDescent="0.3">
      <c r="B164" s="657"/>
      <c r="C164" s="657"/>
      <c r="D164" s="657"/>
      <c r="E164" s="657"/>
      <c r="F164" s="657"/>
      <c r="G164" s="657"/>
      <c r="H164" s="657"/>
    </row>
    <row r="165" spans="2:8" ht="12.75" customHeight="1" x14ac:dyDescent="0.3">
      <c r="B165" s="656"/>
      <c r="C165" s="653"/>
      <c r="D165" s="91"/>
      <c r="E165" s="657"/>
      <c r="F165" s="657"/>
      <c r="G165" s="657"/>
      <c r="H165" s="657"/>
    </row>
    <row r="166" spans="2:8" ht="12.75" customHeight="1" x14ac:dyDescent="0.3">
      <c r="B166" s="656"/>
      <c r="C166" s="653"/>
      <c r="D166" s="91"/>
      <c r="E166" s="657"/>
      <c r="F166" s="657"/>
      <c r="G166" s="657"/>
      <c r="H166" s="657"/>
    </row>
    <row r="167" spans="2:8" ht="12.75" customHeight="1" x14ac:dyDescent="0.3">
      <c r="B167" s="163"/>
      <c r="C167" s="91"/>
      <c r="D167" s="91"/>
      <c r="E167" s="91"/>
      <c r="F167" s="91"/>
      <c r="G167" s="91"/>
      <c r="H167" s="138"/>
    </row>
    <row r="168" spans="2:8" ht="12.75" customHeight="1" x14ac:dyDescent="0.3">
      <c r="B168" s="655"/>
      <c r="C168" s="653"/>
      <c r="D168" s="91"/>
      <c r="E168" s="655"/>
      <c r="F168" s="655"/>
      <c r="G168" s="655"/>
      <c r="H168" s="139"/>
    </row>
    <row r="173" spans="2:8" ht="12.75" customHeight="1" x14ac:dyDescent="0.3">
      <c r="B173" s="137"/>
    </row>
    <row r="174" spans="2:8" ht="12.75" customHeight="1" x14ac:dyDescent="0.3">
      <c r="B174" s="137"/>
    </row>
    <row r="175" spans="2:8" ht="12.75" customHeight="1" x14ac:dyDescent="0.3">
      <c r="B175" s="656"/>
      <c r="C175" s="653"/>
      <c r="D175" s="91"/>
      <c r="E175" s="657"/>
      <c r="F175" s="657"/>
      <c r="G175" s="657"/>
      <c r="H175" s="657"/>
    </row>
    <row r="176" spans="2:8" ht="12.75" customHeight="1" x14ac:dyDescent="0.3">
      <c r="B176" s="656"/>
      <c r="C176" s="653"/>
      <c r="D176" s="91"/>
      <c r="E176" s="657"/>
      <c r="F176" s="657"/>
      <c r="G176" s="657"/>
      <c r="H176" s="657"/>
    </row>
    <row r="177" spans="2:9" ht="12.75" customHeight="1" x14ac:dyDescent="0.3">
      <c r="B177" s="654"/>
      <c r="C177" s="653"/>
      <c r="D177" s="91"/>
      <c r="E177" s="654"/>
      <c r="F177" s="654"/>
      <c r="G177" s="654"/>
      <c r="H177" s="117"/>
    </row>
    <row r="178" spans="2:9" ht="12.75" customHeight="1" x14ac:dyDescent="0.3">
      <c r="B178" s="654"/>
      <c r="C178" s="653"/>
      <c r="D178" s="91"/>
      <c r="E178" s="654"/>
      <c r="F178" s="654"/>
      <c r="G178" s="654"/>
      <c r="H178" s="117"/>
    </row>
    <row r="179" spans="2:9" ht="12.75" customHeight="1" x14ac:dyDescent="0.3">
      <c r="B179" s="654"/>
      <c r="C179" s="653"/>
      <c r="D179" s="91"/>
      <c r="E179" s="654"/>
      <c r="F179" s="654"/>
      <c r="G179" s="654"/>
      <c r="H179" s="117"/>
    </row>
    <row r="180" spans="2:9" ht="12.75" customHeight="1" x14ac:dyDescent="0.3">
      <c r="B180" s="655"/>
      <c r="C180" s="653"/>
      <c r="D180" s="91"/>
      <c r="E180" s="655"/>
      <c r="F180" s="655"/>
      <c r="G180" s="655"/>
      <c r="H180" s="139"/>
    </row>
    <row r="181" spans="2:9" ht="12.75" customHeight="1" x14ac:dyDescent="0.3">
      <c r="B181" s="139"/>
      <c r="C181" s="91"/>
      <c r="D181" s="91"/>
      <c r="E181" s="139"/>
      <c r="F181" s="139"/>
      <c r="G181" s="91"/>
      <c r="H181" s="139"/>
    </row>
    <row r="182" spans="2:9" ht="12.75" customHeight="1" x14ac:dyDescent="0.3">
      <c r="B182" s="139"/>
      <c r="C182" s="91"/>
      <c r="D182" s="91"/>
      <c r="E182" s="139"/>
      <c r="F182" s="139"/>
      <c r="G182" s="91"/>
      <c r="H182" s="139"/>
    </row>
    <row r="183" spans="2:9" ht="12.75" customHeight="1" x14ac:dyDescent="0.3">
      <c r="B183" s="139"/>
      <c r="C183" s="91"/>
      <c r="D183" s="91"/>
      <c r="E183" s="139"/>
      <c r="F183" s="139"/>
      <c r="G183" s="91"/>
      <c r="H183" s="139"/>
    </row>
    <row r="185" spans="2:9" ht="12.75" customHeight="1" x14ac:dyDescent="0.3">
      <c r="B185" s="137"/>
    </row>
    <row r="186" spans="2:9" ht="12.75" customHeight="1" x14ac:dyDescent="0.3">
      <c r="B186" s="137"/>
    </row>
    <row r="187" spans="2:9" ht="12.75" customHeight="1" x14ac:dyDescent="0.3">
      <c r="B187" s="144"/>
      <c r="C187" s="146"/>
      <c r="D187" s="146"/>
      <c r="E187" s="146"/>
      <c r="F187" s="146"/>
      <c r="I187" s="164"/>
    </row>
    <row r="188" spans="2:9" ht="12.75" customHeight="1" x14ac:dyDescent="0.3">
      <c r="B188" s="144"/>
      <c r="I188" s="144"/>
    </row>
    <row r="189" spans="2:9" ht="12.75" customHeight="1" x14ac:dyDescent="0.3">
      <c r="B189" s="144"/>
      <c r="C189" s="146"/>
      <c r="D189" s="146"/>
      <c r="E189" s="146"/>
      <c r="F189" s="146"/>
      <c r="I189" s="164"/>
    </row>
    <row r="190" spans="2:9" ht="12.75" customHeight="1" x14ac:dyDescent="0.3">
      <c r="B190" s="144"/>
      <c r="C190" s="146"/>
      <c r="D190" s="146"/>
      <c r="E190" s="146"/>
      <c r="F190" s="146"/>
      <c r="G190" s="144"/>
    </row>
    <row r="193" spans="1:14" ht="12.75" customHeight="1" x14ac:dyDescent="0.3">
      <c r="B193" s="144"/>
    </row>
    <row r="194" spans="1:14" ht="12.75" customHeight="1" x14ac:dyDescent="0.3">
      <c r="B194" s="145"/>
    </row>
    <row r="195" spans="1:14" ht="12.75" customHeight="1" x14ac:dyDescent="0.3">
      <c r="B195" s="144"/>
    </row>
    <row r="196" spans="1:14" ht="12.75" customHeight="1" x14ac:dyDescent="0.3">
      <c r="B196" s="145"/>
    </row>
    <row r="197" spans="1:14" ht="12.75" customHeight="1" x14ac:dyDescent="0.3">
      <c r="B197" s="652"/>
      <c r="C197" s="652"/>
      <c r="D197" s="652"/>
      <c r="E197" s="652"/>
      <c r="F197" s="652"/>
      <c r="G197" s="652"/>
      <c r="H197" s="652"/>
      <c r="I197" s="652"/>
      <c r="J197" s="652"/>
      <c r="K197" s="652"/>
      <c r="L197" s="652"/>
      <c r="M197" s="91"/>
      <c r="N197" s="91"/>
    </row>
    <row r="198" spans="1:14" ht="12.75" customHeight="1" x14ac:dyDescent="0.3">
      <c r="B198" s="652"/>
      <c r="C198" s="652"/>
      <c r="D198" s="652"/>
      <c r="E198" s="652"/>
      <c r="F198" s="652"/>
      <c r="G198" s="652"/>
      <c r="H198" s="652"/>
      <c r="I198" s="652"/>
      <c r="J198" s="652"/>
      <c r="K198" s="652"/>
      <c r="L198" s="652"/>
      <c r="M198" s="91"/>
      <c r="N198" s="91"/>
    </row>
    <row r="199" spans="1:14" ht="12.75" customHeight="1" x14ac:dyDescent="0.3">
      <c r="B199" s="145"/>
    </row>
    <row r="200" spans="1:14" ht="12.75" customHeight="1" x14ac:dyDescent="0.3">
      <c r="B200" s="652"/>
      <c r="C200" s="652"/>
      <c r="D200" s="652"/>
      <c r="E200" s="652"/>
      <c r="F200" s="652"/>
      <c r="G200" s="652"/>
      <c r="H200" s="652"/>
      <c r="I200" s="652"/>
      <c r="J200" s="652"/>
      <c r="K200" s="652"/>
      <c r="L200" s="652"/>
      <c r="M200" s="91"/>
      <c r="N200" s="91"/>
    </row>
    <row r="201" spans="1:14" ht="12.75" customHeight="1" x14ac:dyDescent="0.3">
      <c r="B201" s="652"/>
      <c r="C201" s="652"/>
      <c r="D201" s="652"/>
      <c r="E201" s="652"/>
      <c r="F201" s="652"/>
      <c r="G201" s="652"/>
      <c r="H201" s="652"/>
      <c r="I201" s="652"/>
      <c r="J201" s="652"/>
      <c r="K201" s="652"/>
      <c r="L201" s="652"/>
      <c r="M201" s="91"/>
      <c r="N201" s="91"/>
    </row>
    <row r="202" spans="1:14" ht="12.75" customHeight="1" x14ac:dyDescent="0.3">
      <c r="B202" s="652"/>
      <c r="C202" s="652"/>
      <c r="D202" s="652"/>
      <c r="E202" s="652"/>
      <c r="F202" s="652"/>
      <c r="G202" s="652"/>
      <c r="H202" s="652"/>
      <c r="I202" s="652"/>
      <c r="J202" s="652"/>
      <c r="K202" s="652"/>
      <c r="L202" s="652"/>
      <c r="M202" s="91"/>
      <c r="N202" s="91"/>
    </row>
    <row r="205" spans="1:14" ht="12.75" customHeight="1" x14ac:dyDescent="0.3">
      <c r="A205" s="153"/>
    </row>
    <row r="207" spans="1:14" ht="12.75" customHeight="1" x14ac:dyDescent="0.3">
      <c r="B207" s="165"/>
      <c r="C207" s="91"/>
      <c r="D207" s="91"/>
      <c r="E207" s="91"/>
      <c r="F207" s="91"/>
    </row>
    <row r="208" spans="1:14" ht="12.75" customHeight="1" x14ac:dyDescent="0.3">
      <c r="B208" s="653"/>
      <c r="C208" s="651"/>
      <c r="D208" s="651"/>
      <c r="E208" s="651"/>
    </row>
    <row r="209" spans="2:6" ht="12.75" customHeight="1" x14ac:dyDescent="0.3">
      <c r="B209" s="653"/>
      <c r="C209" s="651"/>
      <c r="D209" s="651"/>
      <c r="E209" s="651"/>
    </row>
    <row r="210" spans="2:6" ht="12.75" customHeight="1" x14ac:dyDescent="0.3">
      <c r="B210" s="653"/>
      <c r="C210" s="651"/>
      <c r="D210" s="651"/>
      <c r="E210" s="651"/>
    </row>
    <row r="211" spans="2:6" ht="12.75" customHeight="1" x14ac:dyDescent="0.3">
      <c r="B211" s="653"/>
      <c r="C211" s="651"/>
      <c r="D211" s="651"/>
      <c r="E211" s="651"/>
    </row>
    <row r="212" spans="2:6" ht="12.75" customHeight="1" x14ac:dyDescent="0.3">
      <c r="B212" s="650"/>
      <c r="C212" s="651"/>
      <c r="D212" s="651"/>
      <c r="E212" s="651"/>
    </row>
    <row r="213" spans="2:6" ht="12.75" customHeight="1" x14ac:dyDescent="0.3">
      <c r="B213" s="166"/>
      <c r="C213" s="167"/>
      <c r="D213" s="167"/>
      <c r="E213" s="91"/>
      <c r="F213" s="91"/>
    </row>
    <row r="214" spans="2:6" ht="12.75" customHeight="1" x14ac:dyDescent="0.3">
      <c r="B214" s="163"/>
      <c r="C214" s="140"/>
      <c r="D214" s="140"/>
      <c r="E214" s="140"/>
      <c r="F214" s="140"/>
    </row>
    <row r="215" spans="2:6" ht="12.75" customHeight="1" x14ac:dyDescent="0.3">
      <c r="B215" s="91"/>
      <c r="C215" s="168"/>
      <c r="D215" s="168"/>
      <c r="E215" s="140"/>
      <c r="F215" s="140"/>
    </row>
    <row r="216" spans="2:6" ht="12.75" customHeight="1" x14ac:dyDescent="0.3">
      <c r="B216" s="91"/>
      <c r="C216" s="91"/>
      <c r="D216" s="91"/>
      <c r="E216" s="142"/>
      <c r="F216" s="142"/>
    </row>
    <row r="217" spans="2:6" ht="12.75" customHeight="1" x14ac:dyDescent="0.3">
      <c r="B217" s="91"/>
      <c r="C217" s="91"/>
      <c r="D217" s="91"/>
    </row>
    <row r="218" spans="2:6" ht="12.75" customHeight="1" x14ac:dyDescent="0.3">
      <c r="B218" s="91"/>
      <c r="C218" s="91"/>
      <c r="D218" s="91"/>
    </row>
    <row r="219" spans="2:6" ht="12.75" customHeight="1" x14ac:dyDescent="0.3">
      <c r="B219" s="91"/>
      <c r="C219" s="91"/>
      <c r="D219" s="91"/>
    </row>
    <row r="220" spans="2:6" ht="12.75" customHeight="1" x14ac:dyDescent="0.3">
      <c r="B220" s="91"/>
      <c r="C220" s="91"/>
      <c r="D220" s="91"/>
    </row>
    <row r="221" spans="2:6" ht="12.75" customHeight="1" x14ac:dyDescent="0.3">
      <c r="B221" s="91"/>
      <c r="C221" s="91"/>
      <c r="D221" s="91"/>
      <c r="E221" s="142"/>
      <c r="F221" s="142"/>
    </row>
    <row r="222" spans="2:6" ht="12.75" customHeight="1" x14ac:dyDescent="0.3">
      <c r="B222" s="91"/>
      <c r="C222" s="91"/>
      <c r="D222" s="91"/>
    </row>
    <row r="223" spans="2:6" ht="12.75" customHeight="1" x14ac:dyDescent="0.3">
      <c r="B223" s="91"/>
      <c r="C223" s="91"/>
      <c r="D223" s="91"/>
    </row>
    <row r="224" spans="2:6" ht="12.75" customHeight="1" x14ac:dyDescent="0.3">
      <c r="B224" s="91"/>
      <c r="C224" s="91"/>
      <c r="D224" s="91"/>
      <c r="E224" s="91"/>
      <c r="F224" s="91"/>
    </row>
    <row r="225" spans="2:6" ht="12.75" customHeight="1" x14ac:dyDescent="0.3">
      <c r="B225" s="91"/>
      <c r="C225" s="91"/>
      <c r="D225" s="91"/>
      <c r="E225" s="91"/>
      <c r="F225" s="91"/>
    </row>
    <row r="226" spans="2:6" ht="12.75" customHeight="1" x14ac:dyDescent="0.3">
      <c r="C226" s="91"/>
      <c r="D226" s="91"/>
      <c r="E226" s="91"/>
      <c r="F226" s="91"/>
    </row>
    <row r="227" spans="2:6" ht="12.75" customHeight="1" x14ac:dyDescent="0.3">
      <c r="B227" s="91"/>
      <c r="C227" s="91"/>
      <c r="D227" s="91"/>
      <c r="E227" s="91"/>
      <c r="F227" s="91"/>
    </row>
    <row r="228" spans="2:6" ht="12.75" customHeight="1" x14ac:dyDescent="0.3">
      <c r="B228" s="91"/>
      <c r="C228" s="91"/>
      <c r="D228" s="91"/>
      <c r="E228" s="142"/>
      <c r="F228" s="142"/>
    </row>
    <row r="229" spans="2:6" ht="12.75" customHeight="1" x14ac:dyDescent="0.3">
      <c r="B229" s="91"/>
      <c r="C229" s="91"/>
      <c r="D229" s="91"/>
    </row>
    <row r="230" spans="2:6" ht="12.75" customHeight="1" x14ac:dyDescent="0.3">
      <c r="B230" s="91"/>
      <c r="C230" s="91"/>
      <c r="D230" s="91"/>
      <c r="E230" s="91"/>
      <c r="F230" s="91"/>
    </row>
    <row r="231" spans="2:6" ht="12.75" customHeight="1" x14ac:dyDescent="0.3">
      <c r="B231" s="91"/>
      <c r="C231" s="91"/>
      <c r="D231" s="91"/>
      <c r="E231" s="91"/>
      <c r="F231" s="91"/>
    </row>
    <row r="232" spans="2:6" ht="12.75" customHeight="1" x14ac:dyDescent="0.3">
      <c r="B232" s="91"/>
      <c r="C232" s="91"/>
      <c r="D232" s="91"/>
      <c r="E232" s="91"/>
      <c r="F232" s="91"/>
    </row>
    <row r="233" spans="2:6" ht="12.75" customHeight="1" x14ac:dyDescent="0.3">
      <c r="B233" s="91"/>
      <c r="C233" s="91"/>
      <c r="D233" s="91"/>
      <c r="E233" s="91"/>
      <c r="F233" s="91"/>
    </row>
    <row r="234" spans="2:6" ht="12.75" customHeight="1" x14ac:dyDescent="0.3">
      <c r="B234" s="91"/>
      <c r="C234" s="91"/>
      <c r="D234" s="91"/>
      <c r="E234" s="91"/>
      <c r="F234" s="91"/>
    </row>
    <row r="235" spans="2:6" ht="12.75" customHeight="1" x14ac:dyDescent="0.3">
      <c r="B235" s="91"/>
      <c r="C235" s="91"/>
      <c r="D235" s="91"/>
      <c r="E235" s="91"/>
      <c r="F235" s="91"/>
    </row>
    <row r="236" spans="2:6" ht="12.75" customHeight="1" x14ac:dyDescent="0.3">
      <c r="B236" s="91"/>
      <c r="C236" s="91"/>
      <c r="D236" s="91"/>
      <c r="E236" s="91"/>
      <c r="F236" s="91"/>
    </row>
    <row r="237" spans="2:6" ht="12.75" customHeight="1" x14ac:dyDescent="0.3">
      <c r="B237" s="91"/>
      <c r="C237" s="91"/>
      <c r="D237" s="91"/>
      <c r="E237" s="91"/>
      <c r="F237" s="91"/>
    </row>
    <row r="238" spans="2:6" ht="12.75" customHeight="1" x14ac:dyDescent="0.3">
      <c r="B238" s="91"/>
      <c r="C238" s="91"/>
      <c r="D238" s="91"/>
      <c r="E238" s="91"/>
      <c r="F238" s="91"/>
    </row>
    <row r="239" spans="2:6" ht="12.75" customHeight="1" x14ac:dyDescent="0.3">
      <c r="B239" s="91"/>
      <c r="C239" s="91"/>
      <c r="D239" s="91"/>
      <c r="E239" s="91"/>
      <c r="F239" s="91"/>
    </row>
    <row r="240" spans="2:6" ht="12.75" customHeight="1" x14ac:dyDescent="0.3">
      <c r="B240" s="91"/>
      <c r="C240" s="91"/>
      <c r="D240" s="91"/>
      <c r="E240" s="142"/>
      <c r="F240" s="142"/>
    </row>
    <row r="241" spans="2:6" ht="12.75" customHeight="1" x14ac:dyDescent="0.3">
      <c r="B241" s="91"/>
      <c r="C241" s="91"/>
      <c r="D241" s="91"/>
      <c r="E241" s="142"/>
      <c r="F241" s="142"/>
    </row>
    <row r="242" spans="2:6" ht="12.75" customHeight="1" x14ac:dyDescent="0.3">
      <c r="B242" s="91"/>
      <c r="C242" s="91"/>
      <c r="D242" s="91"/>
      <c r="E242" s="142"/>
      <c r="F242" s="142"/>
    </row>
    <row r="243" spans="2:6" ht="12.75" customHeight="1" x14ac:dyDescent="0.3">
      <c r="B243" s="91"/>
      <c r="C243" s="91"/>
      <c r="D243" s="91"/>
    </row>
    <row r="244" spans="2:6" ht="12.75" customHeight="1" x14ac:dyDescent="0.3">
      <c r="C244" s="91"/>
      <c r="D244" s="91"/>
      <c r="E244" s="91"/>
      <c r="F244" s="91"/>
    </row>
    <row r="245" spans="2:6" ht="12.75" customHeight="1" x14ac:dyDescent="0.3">
      <c r="B245" s="91"/>
      <c r="C245" s="91"/>
      <c r="D245" s="91"/>
    </row>
    <row r="246" spans="2:6" ht="12.75" customHeight="1" x14ac:dyDescent="0.3">
      <c r="B246" s="91"/>
      <c r="C246" s="91"/>
      <c r="D246" s="91"/>
      <c r="E246" s="91"/>
      <c r="F246" s="91"/>
    </row>
    <row r="247" spans="2:6" ht="12.75" customHeight="1" x14ac:dyDescent="0.3">
      <c r="B247" s="91"/>
      <c r="C247" s="91"/>
      <c r="D247" s="91"/>
      <c r="E247" s="142"/>
      <c r="F247" s="142"/>
    </row>
    <row r="248" spans="2:6" ht="12.75" customHeight="1" x14ac:dyDescent="0.3">
      <c r="B248" s="91"/>
      <c r="C248" s="91"/>
      <c r="D248" s="91"/>
      <c r="E248" s="91"/>
      <c r="F248" s="91"/>
    </row>
    <row r="249" spans="2:6" ht="12.75" customHeight="1" x14ac:dyDescent="0.3">
      <c r="B249" s="91"/>
      <c r="C249" s="91"/>
      <c r="D249" s="91"/>
      <c r="E249" s="91"/>
      <c r="F249" s="91"/>
    </row>
    <row r="250" spans="2:6" ht="12.75" customHeight="1" x14ac:dyDescent="0.3">
      <c r="B250" s="91"/>
      <c r="C250" s="91"/>
      <c r="D250" s="91"/>
      <c r="E250" s="91"/>
      <c r="F250" s="91"/>
    </row>
    <row r="251" spans="2:6" ht="12.75" customHeight="1" x14ac:dyDescent="0.3">
      <c r="B251" s="91"/>
      <c r="C251" s="91"/>
      <c r="D251" s="91"/>
      <c r="E251" s="91"/>
      <c r="F251" s="91"/>
    </row>
    <row r="252" spans="2:6" ht="12.75" customHeight="1" x14ac:dyDescent="0.3">
      <c r="B252" s="91"/>
      <c r="C252" s="91"/>
      <c r="D252" s="91"/>
      <c r="E252" s="142"/>
      <c r="F252" s="142"/>
    </row>
    <row r="253" spans="2:6" ht="12.75" customHeight="1" x14ac:dyDescent="0.3">
      <c r="B253" s="91"/>
      <c r="C253" s="91"/>
      <c r="D253" s="91"/>
      <c r="E253" s="91"/>
      <c r="F253" s="91"/>
    </row>
    <row r="254" spans="2:6" ht="12.75" customHeight="1" x14ac:dyDescent="0.3">
      <c r="B254" s="91"/>
      <c r="C254" s="91"/>
      <c r="D254" s="91"/>
      <c r="E254" s="91"/>
      <c r="F254" s="91"/>
    </row>
    <row r="255" spans="2:6" ht="12.75" customHeight="1" x14ac:dyDescent="0.3">
      <c r="B255" s="91"/>
      <c r="C255" s="91"/>
      <c r="D255" s="91"/>
      <c r="E255" s="91"/>
      <c r="F255" s="91"/>
    </row>
    <row r="256" spans="2:6" ht="12.75" customHeight="1" x14ac:dyDescent="0.3">
      <c r="B256" s="91"/>
      <c r="C256" s="91"/>
      <c r="D256" s="91"/>
      <c r="E256" s="91"/>
      <c r="F256" s="91"/>
    </row>
    <row r="257" spans="2:6" ht="12.75" customHeight="1" x14ac:dyDescent="0.3">
      <c r="B257" s="91"/>
      <c r="C257" s="91"/>
      <c r="D257" s="91"/>
      <c r="E257" s="91"/>
      <c r="F257" s="91"/>
    </row>
  </sheetData>
  <sheetProtection algorithmName="SHA-512" hashValue="xd4K7JDl9c1o2Y9vT89gEqOQyyf46kuYc+hommWFAmo1U9pXrwYI1MO0tRL00foN26NCnLSn8Yu4YXIY7JGG0Q==" saltValue="COCgVqxe3eXFRyxXWEVUyA==" spinCount="100000" sheet="1" formatCells="0" formatColumns="0" formatRows="0" insertColumns="0" insertRows="0"/>
  <mergeCells count="129">
    <mergeCell ref="B5:G5"/>
    <mergeCell ref="L5:M5"/>
    <mergeCell ref="B6:G6"/>
    <mergeCell ref="L6:M6"/>
    <mergeCell ref="B7:G7"/>
    <mergeCell ref="B9:G9"/>
    <mergeCell ref="L9:M9"/>
    <mergeCell ref="A1:M1"/>
    <mergeCell ref="B2:K2"/>
    <mergeCell ref="B3:G3"/>
    <mergeCell ref="L3:M3"/>
    <mergeCell ref="B4:G4"/>
    <mergeCell ref="L4:M4"/>
    <mergeCell ref="B13:G13"/>
    <mergeCell ref="L13:M13"/>
    <mergeCell ref="B14:G14"/>
    <mergeCell ref="L14:M14"/>
    <mergeCell ref="B15:G15"/>
    <mergeCell ref="L15:M15"/>
    <mergeCell ref="B10:G10"/>
    <mergeCell ref="L10:M10"/>
    <mergeCell ref="B11:G11"/>
    <mergeCell ref="L11:M11"/>
    <mergeCell ref="B12:G12"/>
    <mergeCell ref="L12:M12"/>
    <mergeCell ref="E26:J26"/>
    <mergeCell ref="B29:I30"/>
    <mergeCell ref="B32:I32"/>
    <mergeCell ref="J43:K43"/>
    <mergeCell ref="B46:J46"/>
    <mergeCell ref="G47:H47"/>
    <mergeCell ref="I47:J47"/>
    <mergeCell ref="B16:G16"/>
    <mergeCell ref="B17:G17"/>
    <mergeCell ref="B18:G18"/>
    <mergeCell ref="E23:J23"/>
    <mergeCell ref="E24:J24"/>
    <mergeCell ref="E25:J25"/>
    <mergeCell ref="G48:H48"/>
    <mergeCell ref="I48:J48"/>
    <mergeCell ref="B59:B60"/>
    <mergeCell ref="C59:G59"/>
    <mergeCell ref="H59:I59"/>
    <mergeCell ref="J59:K59"/>
    <mergeCell ref="C60:G60"/>
    <mergeCell ref="H60:I60"/>
    <mergeCell ref="J60:K60"/>
    <mergeCell ref="J74:J75"/>
    <mergeCell ref="K74:K75"/>
    <mergeCell ref="M74:M75"/>
    <mergeCell ref="B92:L93"/>
    <mergeCell ref="B94:L95"/>
    <mergeCell ref="B98:L99"/>
    <mergeCell ref="E61:G61"/>
    <mergeCell ref="H61:I61"/>
    <mergeCell ref="J61:K61"/>
    <mergeCell ref="B67:K67"/>
    <mergeCell ref="B68:K68"/>
    <mergeCell ref="C74:C75"/>
    <mergeCell ref="E74:E75"/>
    <mergeCell ref="G74:G75"/>
    <mergeCell ref="H74:H75"/>
    <mergeCell ref="I74:I75"/>
    <mergeCell ref="M106:M107"/>
    <mergeCell ref="B110:L111"/>
    <mergeCell ref="B126:L127"/>
    <mergeCell ref="B128:L129"/>
    <mergeCell ref="B141:H141"/>
    <mergeCell ref="B142:C143"/>
    <mergeCell ref="E142:G143"/>
    <mergeCell ref="H142:H143"/>
    <mergeCell ref="C106:C107"/>
    <mergeCell ref="G106:G107"/>
    <mergeCell ref="H106:H107"/>
    <mergeCell ref="I106:I107"/>
    <mergeCell ref="J106:J107"/>
    <mergeCell ref="K106:K107"/>
    <mergeCell ref="B147:C147"/>
    <mergeCell ref="E147:G147"/>
    <mergeCell ref="B148:C148"/>
    <mergeCell ref="E148:G148"/>
    <mergeCell ref="B149:C149"/>
    <mergeCell ref="E149:G149"/>
    <mergeCell ref="B144:C144"/>
    <mergeCell ref="E144:G144"/>
    <mergeCell ref="B145:C145"/>
    <mergeCell ref="E145:G145"/>
    <mergeCell ref="B146:C146"/>
    <mergeCell ref="E146:G146"/>
    <mergeCell ref="B157:H157"/>
    <mergeCell ref="B158:C159"/>
    <mergeCell ref="E158:G159"/>
    <mergeCell ref="H158:H159"/>
    <mergeCell ref="B160:C160"/>
    <mergeCell ref="E160:G160"/>
    <mergeCell ref="B150:C150"/>
    <mergeCell ref="E150:G150"/>
    <mergeCell ref="B151:C151"/>
    <mergeCell ref="E151:G151"/>
    <mergeCell ref="B152:C152"/>
    <mergeCell ref="E152:G152"/>
    <mergeCell ref="B168:C168"/>
    <mergeCell ref="E168:G168"/>
    <mergeCell ref="B175:C176"/>
    <mergeCell ref="E175:G176"/>
    <mergeCell ref="H175:H176"/>
    <mergeCell ref="B177:C177"/>
    <mergeCell ref="E177:G177"/>
    <mergeCell ref="B161:C161"/>
    <mergeCell ref="E161:G161"/>
    <mergeCell ref="B162:C162"/>
    <mergeCell ref="E162:G162"/>
    <mergeCell ref="B164:H164"/>
    <mergeCell ref="B165:C166"/>
    <mergeCell ref="E165:G166"/>
    <mergeCell ref="H165:H166"/>
    <mergeCell ref="B212:E212"/>
    <mergeCell ref="B197:L198"/>
    <mergeCell ref="B200:L202"/>
    <mergeCell ref="B208:E208"/>
    <mergeCell ref="B209:E209"/>
    <mergeCell ref="B210:E210"/>
    <mergeCell ref="B211:E211"/>
    <mergeCell ref="B178:C178"/>
    <mergeCell ref="E178:G178"/>
    <mergeCell ref="B179:C179"/>
    <mergeCell ref="E179:G179"/>
    <mergeCell ref="B180:C180"/>
    <mergeCell ref="E180:G180"/>
  </mergeCells>
  <pageMargins left="0.7" right="0.7" top="0.75" bottom="0.75" header="0.3" footer="0.3"/>
  <pageSetup scale="88" orientation="landscape" r:id="rId1"/>
  <headerFooter differentFirst="1"/>
  <rowBreaks count="1" manualBreakCount="1">
    <brk id="27"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930176-4A33-4E57-B418-7629D329D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4A5203-4805-47A0-97D5-7C3634DB68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data</vt:lpstr>
      <vt:lpstr>Instructions</vt:lpstr>
      <vt:lpstr>Maximum Dev Cost</vt:lpstr>
      <vt:lpstr>WSHFC Use Only</vt:lpstr>
      <vt:lpstr>Square Footage</vt:lpstr>
      <vt:lpstr>Sources and Uses</vt:lpstr>
      <vt:lpstr>LIHTC Eligible Basis</vt:lpstr>
      <vt:lpstr>LIHTC Calc</vt:lpstr>
      <vt:lpstr>Financing Terms</vt:lpstr>
      <vt:lpstr>Approval</vt:lpstr>
      <vt:lpstr>Cost_Drivers</vt:lpstr>
      <vt:lpstr>Credit_Type</vt:lpstr>
      <vt:lpstr>Development_Phase</vt:lpstr>
      <vt:lpstr>Recommendation</vt:lpstr>
      <vt:lpstr>TDC_Limit</vt:lpstr>
      <vt:lpstr>TDC_Limit_Selection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Jacob Richardson</cp:lastModifiedBy>
  <cp:revision/>
  <dcterms:created xsi:type="dcterms:W3CDTF">2023-08-31T18:30:15Z</dcterms:created>
  <dcterms:modified xsi:type="dcterms:W3CDTF">2026-08-20T18:26:12Z</dcterms:modified>
  <cp:category/>
  <cp:contentStatus/>
</cp:coreProperties>
</file>