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STERS\Application\2020 Application\"/>
    </mc:Choice>
  </mc:AlternateContent>
  <bookViews>
    <workbookView xWindow="0" yWindow="0" windowWidth="23040" windowHeight="9384"/>
  </bookViews>
  <sheets>
    <sheet name="Income Average" sheetId="2" r:id="rId1"/>
    <sheet name="County Selection" sheetId="3" r:id="rId2"/>
    <sheet name="Sheet1" sheetId="4" r:id="rId3"/>
  </sheets>
  <definedNames>
    <definedName name="_xlnm.Print_Area" localSheetId="0">'Income Average'!$A$1:$J$36</definedName>
    <definedName name="_xlnm.Print_Titles" localSheetId="0">'Income Average'!$1:$2</definedName>
  </definedNames>
  <calcPr calcId="162913"/>
</workbook>
</file>

<file path=xl/calcChain.xml><?xml version="1.0" encoding="utf-8"?>
<calcChain xmlns="http://schemas.openxmlformats.org/spreadsheetml/2006/main">
  <c r="E24" i="2" l="1"/>
  <c r="F34" i="2" s="1"/>
  <c r="H34" i="2" s="1"/>
  <c r="B14" i="2"/>
  <c r="C14" i="2"/>
  <c r="G8" i="2"/>
  <c r="I8" i="2" s="1"/>
  <c r="G9" i="2"/>
  <c r="I9" i="2" s="1"/>
  <c r="G10" i="2"/>
  <c r="I10" i="2"/>
  <c r="D45" i="2"/>
  <c r="H45" i="2"/>
  <c r="B47" i="2"/>
  <c r="B48" i="2"/>
  <c r="B49" i="2"/>
  <c r="B50" i="2"/>
  <c r="B51" i="2"/>
  <c r="B46" i="2"/>
  <c r="G7" i="2"/>
  <c r="I7" i="2"/>
  <c r="G11" i="2"/>
  <c r="I11" i="2"/>
  <c r="G12" i="2"/>
  <c r="I12" i="2" s="1"/>
  <c r="G13" i="2"/>
  <c r="I13" i="2"/>
  <c r="D14" i="2"/>
  <c r="E14" i="2"/>
  <c r="F14" i="2"/>
  <c r="H36" i="2"/>
  <c r="C36" i="2"/>
  <c r="C45" i="2" s="1"/>
  <c r="D36" i="2"/>
  <c r="E36" i="2"/>
  <c r="E45" i="2" s="1"/>
  <c r="F36" i="2"/>
  <c r="F45" i="2" s="1"/>
  <c r="G36" i="2"/>
  <c r="G45" i="2" s="1"/>
  <c r="I36" i="2"/>
  <c r="I45" i="2" s="1"/>
  <c r="G14" i="2" l="1"/>
  <c r="F28" i="2"/>
  <c r="G28" i="2" s="1"/>
  <c r="F29" i="2"/>
  <c r="I29" i="2" s="1"/>
  <c r="I39" i="2" s="1"/>
  <c r="M13" i="2" s="1"/>
  <c r="F31" i="2"/>
  <c r="J31" i="2" s="1"/>
  <c r="E34" i="2"/>
  <c r="F30" i="2"/>
  <c r="I30" i="2" s="1"/>
  <c r="G34" i="2"/>
  <c r="C28" i="2"/>
  <c r="D34" i="2"/>
  <c r="J34" i="2"/>
  <c r="I34" i="2"/>
  <c r="C34" i="2"/>
  <c r="F27" i="2"/>
  <c r="F32" i="2"/>
  <c r="F33" i="2"/>
  <c r="E30" i="2" l="1"/>
  <c r="C30" i="2"/>
  <c r="H31" i="2"/>
  <c r="G30" i="2"/>
  <c r="I28" i="2"/>
  <c r="G29" i="2"/>
  <c r="G39" i="2" s="1"/>
  <c r="M11" i="2" s="1"/>
  <c r="F39" i="2"/>
  <c r="M10" i="2" s="1"/>
  <c r="D29" i="2"/>
  <c r="D39" i="2" s="1"/>
  <c r="M8" i="2" s="1"/>
  <c r="J29" i="2"/>
  <c r="H28" i="2"/>
  <c r="E29" i="2"/>
  <c r="E39" i="2" s="1"/>
  <c r="M9" i="2" s="1"/>
  <c r="D31" i="2"/>
  <c r="H29" i="2"/>
  <c r="H39" i="2" s="1"/>
  <c r="C29" i="2"/>
  <c r="C39" i="2" s="1"/>
  <c r="C48" i="2" s="1"/>
  <c r="I14" i="2"/>
  <c r="C17" i="2"/>
  <c r="C18" i="2"/>
  <c r="C31" i="2"/>
  <c r="C40" i="2" s="1"/>
  <c r="N7" i="2" s="1"/>
  <c r="I31" i="2"/>
  <c r="I40" i="2" s="1"/>
  <c r="E31" i="2"/>
  <c r="E40" i="2" s="1"/>
  <c r="G31" i="2"/>
  <c r="J30" i="2"/>
  <c r="D30" i="2"/>
  <c r="F40" i="2"/>
  <c r="N10" i="2" s="1"/>
  <c r="H30" i="2"/>
  <c r="D28" i="2"/>
  <c r="E28" i="2"/>
  <c r="J28" i="2"/>
  <c r="D33" i="2"/>
  <c r="D42" i="2" s="1"/>
  <c r="E33" i="2"/>
  <c r="E42" i="2" s="1"/>
  <c r="J33" i="2"/>
  <c r="G33" i="2"/>
  <c r="G42" i="2" s="1"/>
  <c r="C33" i="2"/>
  <c r="C42" i="2" s="1"/>
  <c r="I33" i="2"/>
  <c r="I42" i="2" s="1"/>
  <c r="F42" i="2"/>
  <c r="H33" i="2"/>
  <c r="H42" i="2" s="1"/>
  <c r="H51" i="2" s="1"/>
  <c r="E32" i="2"/>
  <c r="E41" i="2" s="1"/>
  <c r="C32" i="2"/>
  <c r="C41" i="2" s="1"/>
  <c r="F41" i="2"/>
  <c r="I32" i="2"/>
  <c r="I41" i="2" s="1"/>
  <c r="G32" i="2"/>
  <c r="G41" i="2" s="1"/>
  <c r="O11" i="2" s="1"/>
  <c r="D32" i="2"/>
  <c r="D41" i="2" s="1"/>
  <c r="H32" i="2"/>
  <c r="H41" i="2" s="1"/>
  <c r="J32" i="2"/>
  <c r="C27" i="2"/>
  <c r="G27" i="2"/>
  <c r="E27" i="2"/>
  <c r="I27" i="2"/>
  <c r="F38" i="2"/>
  <c r="H27" i="2"/>
  <c r="J27" i="2"/>
  <c r="D27" i="2"/>
  <c r="F37" i="2"/>
  <c r="I48" i="2"/>
  <c r="F48" i="2" l="1"/>
  <c r="H40" i="2"/>
  <c r="N12" i="2" s="1"/>
  <c r="G40" i="2"/>
  <c r="H49" i="2" s="1"/>
  <c r="D40" i="2"/>
  <c r="D49" i="2" s="1"/>
  <c r="E48" i="2"/>
  <c r="M7" i="2"/>
  <c r="H48" i="2"/>
  <c r="D48" i="2"/>
  <c r="M12" i="2"/>
  <c r="N13" i="2"/>
  <c r="N9" i="2"/>
  <c r="G37" i="2"/>
  <c r="F46" i="2" s="1"/>
  <c r="G38" i="2"/>
  <c r="L11" i="2" s="1"/>
  <c r="O13" i="2"/>
  <c r="I50" i="2"/>
  <c r="L10" i="2"/>
  <c r="C37" i="2"/>
  <c r="C38" i="2"/>
  <c r="O12" i="2"/>
  <c r="H50" i="2"/>
  <c r="F50" i="2"/>
  <c r="O10" i="2"/>
  <c r="F51" i="2"/>
  <c r="H37" i="2"/>
  <c r="H38" i="2"/>
  <c r="K10" i="2"/>
  <c r="D38" i="2"/>
  <c r="D37" i="2"/>
  <c r="I37" i="2"/>
  <c r="I38" i="2"/>
  <c r="O8" i="2"/>
  <c r="D50" i="2"/>
  <c r="C50" i="2"/>
  <c r="O7" i="2"/>
  <c r="I51" i="2"/>
  <c r="E51" i="2"/>
  <c r="E37" i="2"/>
  <c r="E38" i="2"/>
  <c r="E50" i="2"/>
  <c r="O9" i="2"/>
  <c r="C51" i="2"/>
  <c r="D51" i="2"/>
  <c r="I49" i="2" l="1"/>
  <c r="C49" i="2"/>
  <c r="F49" i="2"/>
  <c r="E49" i="2"/>
  <c r="N8" i="2"/>
  <c r="N11" i="2"/>
  <c r="F47" i="2"/>
  <c r="P10" i="2"/>
  <c r="D46" i="2"/>
  <c r="K8" i="2"/>
  <c r="K7" i="2"/>
  <c r="P7" i="2" s="1"/>
  <c r="C46" i="2"/>
  <c r="K13" i="2"/>
  <c r="I46" i="2"/>
  <c r="D47" i="2"/>
  <c r="L8" i="2"/>
  <c r="K12" i="2"/>
  <c r="H46" i="2"/>
  <c r="E46" i="2"/>
  <c r="K9" i="2"/>
  <c r="C47" i="2"/>
  <c r="L7" i="2"/>
  <c r="H47" i="2"/>
  <c r="L12" i="2"/>
  <c r="L9" i="2"/>
  <c r="E47" i="2"/>
  <c r="L13" i="2"/>
  <c r="I47" i="2"/>
  <c r="K11" i="2"/>
  <c r="Q11" i="2"/>
  <c r="Q14" i="2" s="1"/>
  <c r="P11" i="2" l="1"/>
  <c r="P9" i="2"/>
  <c r="P8" i="2"/>
  <c r="P12" i="2"/>
  <c r="P13" i="2"/>
  <c r="P14" i="2" l="1"/>
  <c r="R14" i="2" s="1"/>
  <c r="R15" i="2" s="1"/>
</calcChain>
</file>

<file path=xl/sharedStrings.xml><?xml version="1.0" encoding="utf-8"?>
<sst xmlns="http://schemas.openxmlformats.org/spreadsheetml/2006/main" count="282" uniqueCount="211">
  <si>
    <t>AVERAGE</t>
  </si>
  <si>
    <t>AMGI</t>
  </si>
  <si>
    <t>40/60 Test</t>
  </si>
  <si>
    <t>20/50 Test</t>
  </si>
  <si>
    <t>Studio</t>
  </si>
  <si>
    <t>1 Bedroom</t>
  </si>
  <si>
    <t>2 Bedroom</t>
  </si>
  <si>
    <t>3 Bedroom</t>
  </si>
  <si>
    <t>4 Bedroom</t>
  </si>
  <si>
    <t>Income</t>
  </si>
  <si>
    <t>Total</t>
  </si>
  <si>
    <t>Bond Test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</si>
  <si>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</si>
  <si>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</si>
  <si>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</si>
  <si>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</si>
  <si>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</si>
  <si>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</si>
  <si>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</si>
  <si>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</si>
  <si>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Rent</t>
  </si>
  <si>
    <t>Efficiency</t>
  </si>
  <si>
    <t>4 Person @ VLI (50%)</t>
  </si>
  <si>
    <t>County:</t>
  </si>
  <si>
    <t>% OF AMI</t>
  </si>
  <si>
    <t>1BR</t>
  </si>
  <si>
    <t>2BR</t>
  </si>
  <si>
    <t>3BR</t>
  </si>
  <si>
    <t>4BR</t>
  </si>
  <si>
    <t>Revenue</t>
  </si>
  <si>
    <t>5 Bedroom</t>
  </si>
  <si>
    <t>Change in Rent (compared to 60%)</t>
  </si>
  <si>
    <t>l50_4</t>
  </si>
  <si>
    <t>Determination of Income and Rent</t>
  </si>
  <si>
    <t>Income Averaging Test</t>
  </si>
  <si>
    <t>All at 60%</t>
  </si>
  <si>
    <t>Annual</t>
  </si>
  <si>
    <t>County_Name</t>
  </si>
  <si>
    <t>Adams County, WA</t>
  </si>
  <si>
    <t>Asotin County, WA</t>
  </si>
  <si>
    <t>Benton County, WA</t>
  </si>
  <si>
    <t>Chelan County, WA</t>
  </si>
  <si>
    <t>Clallam County, WA</t>
  </si>
  <si>
    <t>Clark County, WA</t>
  </si>
  <si>
    <t>Columbia County, WA</t>
  </si>
  <si>
    <t>Cowlitz County, WA</t>
  </si>
  <si>
    <t>Douglas County, WA</t>
  </si>
  <si>
    <t>Ferry County, WA</t>
  </si>
  <si>
    <t>Franklin County, WA</t>
  </si>
  <si>
    <t>Garfield County, WA</t>
  </si>
  <si>
    <t>Grant County, WA</t>
  </si>
  <si>
    <t>Grays Harbor County, WA</t>
  </si>
  <si>
    <t>Island County, WA</t>
  </si>
  <si>
    <t>Jefferson County, WA</t>
  </si>
  <si>
    <t>King County, WA</t>
  </si>
  <si>
    <t>Kitsap County, WA</t>
  </si>
  <si>
    <t>Kittitas County, WA</t>
  </si>
  <si>
    <t>Klickitat County, WA</t>
  </si>
  <si>
    <t>Lewis County, WA</t>
  </si>
  <si>
    <t>Lincoln County, WA</t>
  </si>
  <si>
    <t>Mason County, WA</t>
  </si>
  <si>
    <t>Okanogan County, WA</t>
  </si>
  <si>
    <t>Pacific County, WA</t>
  </si>
  <si>
    <t>Pend Oreille County, WA</t>
  </si>
  <si>
    <t>Pierce County, WA</t>
  </si>
  <si>
    <t>San Juan County, WA</t>
  </si>
  <si>
    <t>Skagit County, WA</t>
  </si>
  <si>
    <t>Skamania County, WA</t>
  </si>
  <si>
    <t>Snohomish County, WA</t>
  </si>
  <si>
    <t>Spokane County, WA</t>
  </si>
  <si>
    <t>Stevens County, WA</t>
  </si>
  <si>
    <t>Thurston County, WA</t>
  </si>
  <si>
    <t>Wahkiakum County, WA</t>
  </si>
  <si>
    <t>Walla Walla County, WA</t>
  </si>
  <si>
    <t>Whatcom County, WA</t>
  </si>
  <si>
    <t>Whitman County, WA</t>
  </si>
  <si>
    <t>Yakima County, WA</t>
  </si>
  <si>
    <t xml:space="preserve">, </t>
  </si>
  <si>
    <t>Select County</t>
  </si>
  <si>
    <t>INPUT # OF INCOME DESIGNATED UNITS</t>
  </si>
  <si>
    <t>WA</t>
  </si>
  <si>
    <t>5300199999</t>
  </si>
  <si>
    <t>NCNTY53001N53001</t>
  </si>
  <si>
    <t>Adams County</t>
  </si>
  <si>
    <t>5300399999</t>
  </si>
  <si>
    <t>METRO30300M30300</t>
  </si>
  <si>
    <t>Lewiston, ID-WA MSA</t>
  </si>
  <si>
    <t>Asotin County</t>
  </si>
  <si>
    <t>5300599999</t>
  </si>
  <si>
    <t>METRO28420M28420</t>
  </si>
  <si>
    <t>Kennewick-Richland, WA MSA</t>
  </si>
  <si>
    <t>Benton County</t>
  </si>
  <si>
    <t>5300799999</t>
  </si>
  <si>
    <t>METRO48300M48300</t>
  </si>
  <si>
    <t>Wenatchee, WA MSA</t>
  </si>
  <si>
    <t>Chelan County</t>
  </si>
  <si>
    <t>5300999999</t>
  </si>
  <si>
    <t>NCNTY53009N53009</t>
  </si>
  <si>
    <t>Clallam County</t>
  </si>
  <si>
    <t>5301199999</t>
  </si>
  <si>
    <t>METRO38900M38900</t>
  </si>
  <si>
    <t>Portland-Vancouver-Hillsboro, OR-WA MSA</t>
  </si>
  <si>
    <t>Clark County</t>
  </si>
  <si>
    <t>5301399999</t>
  </si>
  <si>
    <t>METRO47460N53013</t>
  </si>
  <si>
    <t>Columbia County, WA HUD Metro FMR Area</t>
  </si>
  <si>
    <t>Columbia County</t>
  </si>
  <si>
    <t>5301599999</t>
  </si>
  <si>
    <t>METRO31020M31020</t>
  </si>
  <si>
    <t>Longview, WA MSA</t>
  </si>
  <si>
    <t>Cowlitz County</t>
  </si>
  <si>
    <t>5301799999</t>
  </si>
  <si>
    <t>Douglas County</t>
  </si>
  <si>
    <t>5301999999</t>
  </si>
  <si>
    <t>NCNTY53019N53019</t>
  </si>
  <si>
    <t>Ferry County</t>
  </si>
  <si>
    <t>5302199999</t>
  </si>
  <si>
    <t>Franklin County</t>
  </si>
  <si>
    <t>5302399999</t>
  </si>
  <si>
    <t>NCNTY53023N53023</t>
  </si>
  <si>
    <t>Garfield County</t>
  </si>
  <si>
    <t>5302599999</t>
  </si>
  <si>
    <t>NCNTY53025N53025</t>
  </si>
  <si>
    <t>Grant County</t>
  </si>
  <si>
    <t>5302799999</t>
  </si>
  <si>
    <t>NCNTY53027N53027</t>
  </si>
  <si>
    <t>Grays Harbor County</t>
  </si>
  <si>
    <t>5302999999</t>
  </si>
  <si>
    <t>NCNTY53029N53029</t>
  </si>
  <si>
    <t>Island County</t>
  </si>
  <si>
    <t>5303199999</t>
  </si>
  <si>
    <t>NCNTY53031N53031</t>
  </si>
  <si>
    <t>Jefferson County</t>
  </si>
  <si>
    <t>5303399999</t>
  </si>
  <si>
    <t>METRO42660MM7600</t>
  </si>
  <si>
    <t>Seattle-Bellevue, WA HUD Metro FMR Area</t>
  </si>
  <si>
    <t>King County</t>
  </si>
  <si>
    <t>5303599999</t>
  </si>
  <si>
    <t>METRO14740M14740</t>
  </si>
  <si>
    <t>Bremerton-Silverdale, WA MSA</t>
  </si>
  <si>
    <t>Kitsap County</t>
  </si>
  <si>
    <t>5303799999</t>
  </si>
  <si>
    <t>NCNTY53037N53037</t>
  </si>
  <si>
    <t>Kittitas County</t>
  </si>
  <si>
    <t>5303999999</t>
  </si>
  <si>
    <t>NCNTY53039N53039</t>
  </si>
  <si>
    <t>Klickitat County</t>
  </si>
  <si>
    <t>5304199999</t>
  </si>
  <si>
    <t>NCNTY53041N53041</t>
  </si>
  <si>
    <t>Lewis County</t>
  </si>
  <si>
    <t>5304399999</t>
  </si>
  <si>
    <t>NCNTY53043N53043</t>
  </si>
  <si>
    <t>Lincoln County</t>
  </si>
  <si>
    <t>5304599999</t>
  </si>
  <si>
    <t>NCNTY53045N53045</t>
  </si>
  <si>
    <t>Mason County</t>
  </si>
  <si>
    <t>5304799999</t>
  </si>
  <si>
    <t>NCNTY53047N53047</t>
  </si>
  <si>
    <t>Okanogan County</t>
  </si>
  <si>
    <t>5304999999</t>
  </si>
  <si>
    <t>NCNTY53049N53049</t>
  </si>
  <si>
    <t>Pacific County</t>
  </si>
  <si>
    <t>5305199999</t>
  </si>
  <si>
    <t>METRO44060N53051</t>
  </si>
  <si>
    <t>Pend Oreille County, WA HUD Metro FMR Area</t>
  </si>
  <si>
    <t>Pend Oreille County</t>
  </si>
  <si>
    <t>5305399999</t>
  </si>
  <si>
    <t>METRO42660MM8200</t>
  </si>
  <si>
    <t>Tacoma, WA HUD Metro FMR Area</t>
  </si>
  <si>
    <t>Pierce County</t>
  </si>
  <si>
    <t>5305599999</t>
  </si>
  <si>
    <t>NCNTY53055N53055</t>
  </si>
  <si>
    <t>San Juan County</t>
  </si>
  <si>
    <t>5305799999</t>
  </si>
  <si>
    <t>METRO34580M34580</t>
  </si>
  <si>
    <t>Mount Vernon-Anacortes, WA MSA</t>
  </si>
  <si>
    <t>Skagit County</t>
  </si>
  <si>
    <t>5305999999</t>
  </si>
  <si>
    <t>Skamania County</t>
  </si>
  <si>
    <t>5306199999</t>
  </si>
  <si>
    <t>Snohomish County</t>
  </si>
  <si>
    <t>5306399999</t>
  </si>
  <si>
    <t>METRO44060M44060</t>
  </si>
  <si>
    <t>Spokane, WA HUD Metro FMR Area</t>
  </si>
  <si>
    <t>Spokane County</t>
  </si>
  <si>
    <t>5306599999</t>
  </si>
  <si>
    <t>METRO44060N53065</t>
  </si>
  <si>
    <t>Stevens County, WA HUD Metro FMR Area</t>
  </si>
  <si>
    <t>Stevens County</t>
  </si>
  <si>
    <t>5306799999</t>
  </si>
  <si>
    <t>METRO36500M36500</t>
  </si>
  <si>
    <t>Olympia-Tumwater, WA MSA</t>
  </si>
  <si>
    <t>Thurston County</t>
  </si>
  <si>
    <t>5306999999</t>
  </si>
  <si>
    <t>NCNTY53069N53069</t>
  </si>
  <si>
    <t>Wahkiakum County</t>
  </si>
  <si>
    <t>5307199999</t>
  </si>
  <si>
    <t>METRO47460N53071</t>
  </si>
  <si>
    <t>Walla Walla County, WA HUD Metro FMR Area</t>
  </si>
  <si>
    <t>Walla Walla County</t>
  </si>
  <si>
    <t>5307399999</t>
  </si>
  <si>
    <t>METRO13380M13380</t>
  </si>
  <si>
    <t>Bellingham, WA MSA</t>
  </si>
  <si>
    <t>Whatcom County</t>
  </si>
  <si>
    <t>5307599999</t>
  </si>
  <si>
    <t>NCNTY53075N53075</t>
  </si>
  <si>
    <t>Whitman County</t>
  </si>
  <si>
    <t>5307799999</t>
  </si>
  <si>
    <t>METRO49420M49420</t>
  </si>
  <si>
    <t>Yakima, WA MSA</t>
  </si>
  <si>
    <t>Yakima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</si>
</sst>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6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164" fontId="7" fillId="0" borderId="0" xfId="2" applyNumberFormat="1" applyFont="1" applyAlignment="1">
      <alignment horizontal="right"/>
    </xf>
    <xf numFmtId="0" fontId="7" fillId="0" borderId="0" xfId="0" applyFont="1" applyFill="1"/>
    <xf numFmtId="164" fontId="7" fillId="0" borderId="0" xfId="2" applyNumberFormat="1" applyFont="1"/>
    <xf numFmtId="0" fontId="8" fillId="0" borderId="0" xfId="0" applyFont="1"/>
    <xf numFmtId="9" fontId="7" fillId="0" borderId="2" xfId="4" applyFont="1" applyFill="1" applyBorder="1"/>
    <xf numFmtId="0" fontId="7" fillId="0" borderId="0" xfId="0" applyFont="1"/>
    <xf numFmtId="43" fontId="7" fillId="0" borderId="0" xfId="2" applyNumberFormat="1" applyFont="1"/>
    <xf numFmtId="164" fontId="7" fillId="0" borderId="0" xfId="1" applyNumberFormat="1" applyFont="1"/>
    <xf numFmtId="38" fontId="7" fillId="0" borderId="0" xfId="1" applyNumberFormat="1" applyFont="1"/>
    <xf numFmtId="164" fontId="7" fillId="0" borderId="0" xfId="1" applyNumberFormat="1" applyFont="1" applyFill="1"/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2" xfId="0" applyFont="1" applyBorder="1"/>
    <xf numFmtId="164" fontId="2" fillId="0" borderId="0" xfId="0" applyNumberFormat="1" applyFont="1"/>
    <xf numFmtId="164" fontId="2" fillId="4" borderId="0" xfId="0" applyNumberFormat="1" applyFont="1" applyFill="1"/>
    <xf numFmtId="0" fontId="3" fillId="0" borderId="2" xfId="0" applyFont="1" applyFill="1" applyBorder="1" applyAlignment="1">
      <alignment horizontal="center"/>
    </xf>
    <xf numFmtId="44" fontId="2" fillId="0" borderId="0" xfId="3" applyFont="1"/>
    <xf numFmtId="44" fontId="2" fillId="5" borderId="0" xfId="3" applyFont="1" applyFill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</cellXfs>
  <cellStyles count="5">
    <cellStyle name="Comma" xfId="1" builtinId="3"/>
    <cellStyle name="Comma 6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56"/>
  <sheetViews>
    <sheetView tabSelected="1" zoomScaleNormal="100" zoomScaleSheetLayoutView="85" workbookViewId="0">
      <pane xSplit="2" ySplit="14" topLeftCell="C15" activePane="bottomRight" state="frozen"/>
      <selection pane="topRight" activeCell="C1" sqref="C1"/>
      <selection pane="bottomLeft" activeCell="A14" sqref="A14"/>
      <selection pane="bottomRight" activeCell="G21" sqref="G21"/>
    </sheetView>
  </sheetViews>
  <sheetFormatPr defaultColWidth="9.109375" defaultRowHeight="15" customHeight="1" x14ac:dyDescent="0.25"/>
  <cols>
    <col min="1" max="1" width="4.88671875" style="1" customWidth="1"/>
    <col min="2" max="2" width="17.33203125" style="1" bestFit="1" customWidth="1"/>
    <col min="3" max="4" width="11.88671875" style="1" customWidth="1"/>
    <col min="5" max="5" width="18.88671875" style="1" customWidth="1"/>
    <col min="6" max="11" width="11.88671875" style="1" customWidth="1"/>
    <col min="12" max="15" width="7.6640625" style="1" customWidth="1"/>
    <col min="16" max="17" width="9.109375" style="1"/>
    <col min="18" max="18" width="9.88671875" style="1" bestFit="1" customWidth="1"/>
    <col min="19" max="16384" width="9.109375" style="1"/>
  </cols>
  <sheetData>
    <row r="1" spans="1:109" ht="1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9" ht="15" customHeight="1" x14ac:dyDescent="0.35">
      <c r="A2" s="33" t="s">
        <v>34</v>
      </c>
      <c r="B2" s="32"/>
      <c r="C2" s="32"/>
      <c r="D2" s="32"/>
      <c r="E2" s="32"/>
      <c r="F2" s="32"/>
      <c r="G2" s="32"/>
      <c r="H2" s="32"/>
      <c r="I2" s="32"/>
      <c r="J2" s="21"/>
      <c r="K2" s="21"/>
    </row>
    <row r="3" spans="1:109" ht="15" customHeight="1" x14ac:dyDescent="0.35">
      <c r="A3" s="33"/>
      <c r="B3" s="32"/>
      <c r="C3" s="32"/>
      <c r="D3" s="32"/>
      <c r="E3" s="32"/>
      <c r="F3" s="32"/>
      <c r="G3" s="32"/>
      <c r="H3" s="32"/>
      <c r="I3" s="32"/>
      <c r="J3" s="21"/>
      <c r="K3" s="21"/>
    </row>
    <row r="4" spans="1:109" ht="15" customHeight="1" x14ac:dyDescent="0.25">
      <c r="A4" s="4"/>
      <c r="B4" s="40" t="s">
        <v>79</v>
      </c>
      <c r="C4" s="41"/>
      <c r="D4" s="41"/>
      <c r="E4" s="5"/>
      <c r="F4" s="5"/>
      <c r="G4" s="5"/>
      <c r="H4" s="5" t="s">
        <v>24</v>
      </c>
      <c r="I4" s="5" t="s">
        <v>0</v>
      </c>
      <c r="J4" s="6"/>
      <c r="K4" s="4"/>
      <c r="L4" s="4"/>
    </row>
    <row r="5" spans="1:109" ht="15" customHeight="1" x14ac:dyDescent="0.25">
      <c r="A5" s="4"/>
      <c r="B5" s="5"/>
      <c r="C5" s="5"/>
      <c r="D5" s="5"/>
      <c r="E5" s="5"/>
      <c r="F5" s="5"/>
      <c r="G5" s="5"/>
      <c r="H5" s="5"/>
      <c r="I5" s="5" t="s">
        <v>1</v>
      </c>
      <c r="K5" s="5" t="s">
        <v>29</v>
      </c>
    </row>
    <row r="6" spans="1:109" ht="15" customHeight="1" x14ac:dyDescent="0.25">
      <c r="B6" s="6" t="s">
        <v>4</v>
      </c>
      <c r="C6" s="4" t="s">
        <v>25</v>
      </c>
      <c r="D6" s="4" t="s">
        <v>26</v>
      </c>
      <c r="E6" s="4" t="s">
        <v>27</v>
      </c>
      <c r="F6" s="4" t="s">
        <v>28</v>
      </c>
      <c r="G6" s="6" t="s">
        <v>10</v>
      </c>
      <c r="K6" s="15" t="s">
        <v>4</v>
      </c>
      <c r="L6" s="15" t="s">
        <v>25</v>
      </c>
      <c r="M6" s="15" t="s">
        <v>26</v>
      </c>
      <c r="N6" s="15" t="s">
        <v>27</v>
      </c>
      <c r="O6" s="15" t="s">
        <v>28</v>
      </c>
      <c r="P6" s="37" t="s">
        <v>10</v>
      </c>
      <c r="Q6" s="34" t="s">
        <v>35</v>
      </c>
    </row>
    <row r="7" spans="1:109" ht="15" customHeight="1" x14ac:dyDescent="0.25">
      <c r="A7" s="6"/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f>SUM(B7:F7)</f>
        <v>0</v>
      </c>
      <c r="H7" s="7">
        <v>0.2</v>
      </c>
      <c r="I7" s="8">
        <f t="shared" ref="I7:I13" si="0">G7*H7</f>
        <v>0</v>
      </c>
      <c r="K7" s="14">
        <f>+C37*B7</f>
        <v>0</v>
      </c>
      <c r="L7" s="14">
        <f>+C38*C7</f>
        <v>0</v>
      </c>
      <c r="M7" s="14">
        <f>+C39*D7</f>
        <v>0</v>
      </c>
      <c r="N7" s="14">
        <f>+C40*E7</f>
        <v>0</v>
      </c>
      <c r="O7" s="14">
        <f>+C41*F7</f>
        <v>0</v>
      </c>
      <c r="P7" s="14">
        <f>SUM(K7:O7)</f>
        <v>0</v>
      </c>
      <c r="Q7" s="36"/>
    </row>
    <row r="8" spans="1:109" ht="15" customHeight="1" x14ac:dyDescent="0.25">
      <c r="A8" s="6"/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f>SUM(B8:F8)</f>
        <v>0</v>
      </c>
      <c r="H8" s="7">
        <v>0.3</v>
      </c>
      <c r="I8" s="8">
        <f t="shared" si="0"/>
        <v>0</v>
      </c>
      <c r="K8" s="14">
        <f>+D37*B8</f>
        <v>0</v>
      </c>
      <c r="L8" s="14">
        <f>+D38*C8</f>
        <v>0</v>
      </c>
      <c r="M8" s="14">
        <f>+D39*D8</f>
        <v>0</v>
      </c>
      <c r="N8" s="14">
        <f>+D40*E8</f>
        <v>0</v>
      </c>
      <c r="O8" s="14">
        <f>+D41*F8</f>
        <v>0</v>
      </c>
      <c r="P8" s="14">
        <f t="shared" ref="P8:P13" si="1">SUM(K8:O8)</f>
        <v>0</v>
      </c>
      <c r="Q8" s="36"/>
    </row>
    <row r="9" spans="1:109" ht="15" customHeight="1" x14ac:dyDescent="0.25">
      <c r="A9" s="6"/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f>SUM(B9:F9)</f>
        <v>0</v>
      </c>
      <c r="H9" s="7">
        <v>0.4</v>
      </c>
      <c r="I9" s="8">
        <f>G9*H9</f>
        <v>0</v>
      </c>
      <c r="K9" s="14">
        <f>+E37*B9</f>
        <v>0</v>
      </c>
      <c r="L9" s="14">
        <f>+E38*C9</f>
        <v>0</v>
      </c>
      <c r="M9" s="14">
        <f>+E39*D9</f>
        <v>0</v>
      </c>
      <c r="N9" s="14">
        <f>+E40*E9</f>
        <v>0</v>
      </c>
      <c r="O9" s="14">
        <f>+E41*F9</f>
        <v>0</v>
      </c>
      <c r="P9" s="14">
        <f t="shared" si="1"/>
        <v>0</v>
      </c>
      <c r="Q9" s="36"/>
    </row>
    <row r="10" spans="1:109" ht="15" customHeight="1" x14ac:dyDescent="0.25">
      <c r="A10" s="6"/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f>SUM(B10:F10)</f>
        <v>0</v>
      </c>
      <c r="H10" s="7">
        <v>0.5</v>
      </c>
      <c r="I10" s="8">
        <f t="shared" si="0"/>
        <v>0</v>
      </c>
      <c r="K10" s="14">
        <f>+F37*B10</f>
        <v>0</v>
      </c>
      <c r="L10" s="14">
        <f>+F38*C10</f>
        <v>0</v>
      </c>
      <c r="M10" s="14">
        <f>+F39*D10</f>
        <v>0</v>
      </c>
      <c r="N10" s="14">
        <f>+F40*E10</f>
        <v>0</v>
      </c>
      <c r="O10" s="14">
        <f>+F41*F10</f>
        <v>0</v>
      </c>
      <c r="P10" s="14">
        <f t="shared" si="1"/>
        <v>0</v>
      </c>
      <c r="Q10" s="36"/>
    </row>
    <row r="11" spans="1:109" ht="15" customHeight="1" x14ac:dyDescent="0.25">
      <c r="A11" s="6"/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ref="G11:G13" si="2">SUM(B11:F11)</f>
        <v>0</v>
      </c>
      <c r="H11" s="7">
        <v>0.6</v>
      </c>
      <c r="I11" s="8">
        <f t="shared" si="0"/>
        <v>0</v>
      </c>
      <c r="K11" s="14">
        <f>+G37*B11</f>
        <v>0</v>
      </c>
      <c r="L11" s="14">
        <f>+G38*C11</f>
        <v>0</v>
      </c>
      <c r="M11" s="14">
        <f>+G39*D11</f>
        <v>0</v>
      </c>
      <c r="N11" s="14">
        <f>+G40*E11</f>
        <v>0</v>
      </c>
      <c r="O11" s="14">
        <f>+G41*F11</f>
        <v>0</v>
      </c>
      <c r="P11" s="14">
        <f t="shared" si="1"/>
        <v>0</v>
      </c>
      <c r="Q11" s="35">
        <f>+B14*G37+C14*G38+D14*G39+E14*G40+F14*G41</f>
        <v>0</v>
      </c>
    </row>
    <row r="12" spans="1:109" ht="15" customHeight="1" x14ac:dyDescent="0.25">
      <c r="A12" s="6"/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si="2"/>
        <v>0</v>
      </c>
      <c r="H12" s="7">
        <v>0.7</v>
      </c>
      <c r="I12" s="8">
        <f t="shared" si="0"/>
        <v>0</v>
      </c>
      <c r="K12" s="14">
        <f>+B12*H37</f>
        <v>0</v>
      </c>
      <c r="L12" s="14">
        <f>+H38*C12</f>
        <v>0</v>
      </c>
      <c r="M12" s="14">
        <f>+H39*D12</f>
        <v>0</v>
      </c>
      <c r="N12" s="14">
        <f>+E12*H40</f>
        <v>0</v>
      </c>
      <c r="O12" s="14">
        <f>+F12*H41</f>
        <v>0</v>
      </c>
      <c r="P12" s="14">
        <f t="shared" si="1"/>
        <v>0</v>
      </c>
      <c r="Q12" s="36"/>
    </row>
    <row r="13" spans="1:109" ht="15" customHeight="1" x14ac:dyDescent="0.25">
      <c r="A13" s="6"/>
      <c r="B13" s="17">
        <v>0</v>
      </c>
      <c r="C13" s="17">
        <v>0</v>
      </c>
      <c r="D13" s="17">
        <v>0</v>
      </c>
      <c r="E13" s="17">
        <v>0</v>
      </c>
      <c r="F13" s="17"/>
      <c r="G13" s="17">
        <f t="shared" si="2"/>
        <v>0</v>
      </c>
      <c r="H13" s="7">
        <v>0.8</v>
      </c>
      <c r="I13" s="8">
        <f t="shared" si="0"/>
        <v>0</v>
      </c>
      <c r="K13" s="14">
        <f>+I37*B13</f>
        <v>0</v>
      </c>
      <c r="L13" s="14">
        <f>+I38*C13</f>
        <v>0</v>
      </c>
      <c r="M13" s="14">
        <f>+I39*D13</f>
        <v>0</v>
      </c>
      <c r="N13" s="14">
        <f>+I40*E13</f>
        <v>0</v>
      </c>
      <c r="O13" s="14">
        <f>+I41*F13</f>
        <v>0</v>
      </c>
      <c r="P13" s="14">
        <f t="shared" si="1"/>
        <v>0</v>
      </c>
      <c r="Q13" s="36"/>
    </row>
    <row r="14" spans="1:109" ht="15" customHeight="1" thickBot="1" x14ac:dyDescent="0.3">
      <c r="A14" s="6"/>
      <c r="B14" s="12">
        <f>SUM(B7:B13)</f>
        <v>0</v>
      </c>
      <c r="C14" s="12">
        <f>SUM(C7:C13)</f>
        <v>0</v>
      </c>
      <c r="D14" s="12">
        <f t="shared" ref="D14:G14" si="3">SUM(D7:D13)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7"/>
      <c r="I14" s="9" t="e">
        <f>SUM(I7:I13)/G14</f>
        <v>#DIV/0!</v>
      </c>
      <c r="K14" s="6"/>
      <c r="L14" s="4"/>
      <c r="M14" s="4"/>
      <c r="P14" s="12">
        <f>SUM(P7:P13)</f>
        <v>0</v>
      </c>
      <c r="Q14" s="12">
        <f>SUM(Q7:Q13)</f>
        <v>0</v>
      </c>
      <c r="R14" s="38">
        <f>+P14-Q14</f>
        <v>0</v>
      </c>
    </row>
    <row r="15" spans="1:109" s="4" customFormat="1" ht="15" customHeight="1" thickTop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Q15" s="4" t="s">
        <v>36</v>
      </c>
      <c r="R15" s="39">
        <f>+R14*12</f>
        <v>0</v>
      </c>
    </row>
    <row r="16" spans="1:109" s="19" customFormat="1" ht="15" customHeight="1" x14ac:dyDescent="0.25">
      <c r="A16" s="6"/>
      <c r="B16" s="13" t="s">
        <v>11</v>
      </c>
      <c r="C16" s="6"/>
      <c r="D16" s="6"/>
      <c r="E16" s="6"/>
      <c r="F16" s="6"/>
      <c r="G16" s="18"/>
      <c r="H16" s="6"/>
      <c r="I16" s="6"/>
      <c r="J16" s="6"/>
      <c r="K16" s="4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1:12" ht="15" customHeight="1" x14ac:dyDescent="0.25">
      <c r="A17" s="6"/>
      <c r="B17" s="6" t="s">
        <v>2</v>
      </c>
      <c r="C17" s="6" t="e">
        <f>+IF((SUM($G$7:$G$11)/$G$14)&gt;=0.4,"Pass","Fail")</f>
        <v>#DIV/0!</v>
      </c>
      <c r="D17" s="6"/>
      <c r="E17" s="6"/>
      <c r="F17" s="6"/>
      <c r="I17" s="6"/>
      <c r="J17" s="6"/>
      <c r="K17" s="4"/>
      <c r="L17" s="4"/>
    </row>
    <row r="18" spans="1:12" s="4" customFormat="1" ht="15" customHeight="1" x14ac:dyDescent="0.25">
      <c r="A18" s="6"/>
      <c r="B18" s="6" t="s">
        <v>3</v>
      </c>
      <c r="C18" s="6" t="e">
        <f>+IF(SUM($G$7:$G$10)/$G$14&gt;=0.2,"Pass","Fail")</f>
        <v>#DIV/0!</v>
      </c>
      <c r="D18" s="6"/>
      <c r="E18" s="6"/>
      <c r="F18" s="6"/>
      <c r="I18" s="6"/>
      <c r="J18" s="6"/>
    </row>
    <row r="19" spans="1:12" s="4" customFormat="1" ht="15" customHeight="1" x14ac:dyDescent="0.25">
      <c r="A19" s="6"/>
      <c r="B19" s="6"/>
      <c r="C19" s="6"/>
      <c r="D19" s="6"/>
      <c r="E19" s="6"/>
      <c r="F19" s="6"/>
      <c r="I19" s="6"/>
      <c r="J19" s="6"/>
    </row>
    <row r="20" spans="1:12" ht="15" customHeight="1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12" ht="15" customHeight="1" x14ac:dyDescent="0.35">
      <c r="A21" s="33" t="s">
        <v>33</v>
      </c>
      <c r="B21" s="6"/>
      <c r="C21" s="6"/>
      <c r="D21" s="6"/>
      <c r="E21" s="6"/>
      <c r="F21" s="6"/>
      <c r="G21" s="6"/>
      <c r="H21" s="6"/>
      <c r="I21" s="6"/>
    </row>
    <row r="22" spans="1:12" ht="15" customHeight="1" x14ac:dyDescent="0.25">
      <c r="A22" s="6"/>
      <c r="B22" s="6"/>
      <c r="C22" s="6"/>
      <c r="D22" s="6"/>
      <c r="E22" s="40" t="s">
        <v>78</v>
      </c>
      <c r="F22" s="6"/>
      <c r="G22" s="6"/>
      <c r="H22" s="6"/>
      <c r="I22" s="6"/>
    </row>
    <row r="23" spans="1:12" ht="15" customHeight="1" x14ac:dyDescent="0.25">
      <c r="B23" s="6"/>
      <c r="D23" s="22" t="s">
        <v>23</v>
      </c>
      <c r="E23" s="17" t="s">
        <v>38</v>
      </c>
      <c r="F23" s="6"/>
      <c r="G23" s="13"/>
      <c r="H23" s="6"/>
      <c r="I23" s="6"/>
    </row>
    <row r="24" spans="1:12" ht="15" customHeight="1" x14ac:dyDescent="0.25">
      <c r="B24" s="23"/>
      <c r="C24" s="24"/>
      <c r="D24" s="22" t="s">
        <v>22</v>
      </c>
      <c r="E24" s="31">
        <f>VLOOKUP(E23,'County Selection'!A1:B59,2,FALSE)</f>
        <v>32150</v>
      </c>
      <c r="F24" s="24"/>
      <c r="G24" s="24"/>
      <c r="H24" s="24"/>
    </row>
    <row r="25" spans="1:12" ht="15" customHeight="1" x14ac:dyDescent="0.25">
      <c r="B25" s="23"/>
      <c r="C25" s="24"/>
      <c r="D25" s="24"/>
      <c r="F25" s="24"/>
      <c r="G25" s="24"/>
      <c r="H25" s="24"/>
    </row>
    <row r="26" spans="1:12" ht="15" customHeight="1" x14ac:dyDescent="0.25">
      <c r="B26" s="25" t="s">
        <v>9</v>
      </c>
      <c r="C26" s="26">
        <v>0.2</v>
      </c>
      <c r="D26" s="26">
        <v>0.3</v>
      </c>
      <c r="E26" s="26">
        <v>0.4</v>
      </c>
      <c r="F26" s="26">
        <v>0.5</v>
      </c>
      <c r="G26" s="26">
        <v>0.6</v>
      </c>
      <c r="H26" s="26">
        <v>0.7</v>
      </c>
      <c r="I26" s="26">
        <v>0.8</v>
      </c>
      <c r="J26" s="26">
        <v>1.4</v>
      </c>
    </row>
    <row r="27" spans="1:12" ht="15" customHeight="1" x14ac:dyDescent="0.25">
      <c r="B27" s="27" t="s">
        <v>12</v>
      </c>
      <c r="C27" s="24">
        <f t="shared" ref="C27:C34" si="4">F27*$C$26*2</f>
        <v>9020</v>
      </c>
      <c r="D27" s="24">
        <f t="shared" ref="D27:D34" si="5">F27*$D$26*2</f>
        <v>13530</v>
      </c>
      <c r="E27" s="24">
        <f t="shared" ref="E27:E34" si="6">F27*$E$26*2</f>
        <v>18040</v>
      </c>
      <c r="F27" s="24">
        <f t="shared" ref="F27:F34" si="7">+CEILING($E$24*K27,50)</f>
        <v>22550</v>
      </c>
      <c r="G27" s="24">
        <f t="shared" ref="G27:G34" si="8">F27*$G$26*2</f>
        <v>27060</v>
      </c>
      <c r="H27" s="24">
        <f t="shared" ref="H27:H34" si="9">F27*$H$26*2</f>
        <v>31569.999999999996</v>
      </c>
      <c r="I27" s="24">
        <f t="shared" ref="I27:I34" si="10">F27*$I$26*2</f>
        <v>36080</v>
      </c>
      <c r="J27" s="24">
        <f t="shared" ref="J27:J34" si="11">F27*$J$26*2</f>
        <v>63139.999999999993</v>
      </c>
      <c r="K27" s="28">
        <v>0.7</v>
      </c>
    </row>
    <row r="28" spans="1:12" ht="15" customHeight="1" x14ac:dyDescent="0.25">
      <c r="B28" s="27" t="s">
        <v>13</v>
      </c>
      <c r="C28" s="24">
        <f t="shared" si="4"/>
        <v>10300</v>
      </c>
      <c r="D28" s="24">
        <f t="shared" si="5"/>
        <v>15450</v>
      </c>
      <c r="E28" s="24">
        <f t="shared" si="6"/>
        <v>20600</v>
      </c>
      <c r="F28" s="24">
        <f t="shared" si="7"/>
        <v>25750</v>
      </c>
      <c r="G28" s="24">
        <f t="shared" si="8"/>
        <v>30900</v>
      </c>
      <c r="H28" s="24">
        <f t="shared" si="9"/>
        <v>36050</v>
      </c>
      <c r="I28" s="24">
        <f t="shared" si="10"/>
        <v>41200</v>
      </c>
      <c r="J28" s="24">
        <f t="shared" si="11"/>
        <v>72100</v>
      </c>
      <c r="K28" s="28">
        <v>0.8</v>
      </c>
    </row>
    <row r="29" spans="1:12" ht="15" customHeight="1" x14ac:dyDescent="0.25">
      <c r="B29" s="27" t="s">
        <v>14</v>
      </c>
      <c r="C29" s="24">
        <f t="shared" si="4"/>
        <v>11580</v>
      </c>
      <c r="D29" s="24">
        <f t="shared" si="5"/>
        <v>17370</v>
      </c>
      <c r="E29" s="24">
        <f t="shared" si="6"/>
        <v>23160</v>
      </c>
      <c r="F29" s="24">
        <f t="shared" si="7"/>
        <v>28950</v>
      </c>
      <c r="G29" s="24">
        <f t="shared" si="8"/>
        <v>34740</v>
      </c>
      <c r="H29" s="24">
        <f t="shared" si="9"/>
        <v>40530</v>
      </c>
      <c r="I29" s="24">
        <f t="shared" si="10"/>
        <v>46320</v>
      </c>
      <c r="J29" s="24">
        <f t="shared" si="11"/>
        <v>81060</v>
      </c>
      <c r="K29" s="28">
        <v>0.9</v>
      </c>
    </row>
    <row r="30" spans="1:12" ht="15" customHeight="1" x14ac:dyDescent="0.25">
      <c r="B30" s="27" t="s">
        <v>15</v>
      </c>
      <c r="C30" s="24">
        <f t="shared" si="4"/>
        <v>12860</v>
      </c>
      <c r="D30" s="24">
        <f t="shared" si="5"/>
        <v>19290</v>
      </c>
      <c r="E30" s="24">
        <f t="shared" si="6"/>
        <v>25720</v>
      </c>
      <c r="F30" s="24">
        <f t="shared" si="7"/>
        <v>32150</v>
      </c>
      <c r="G30" s="24">
        <f t="shared" si="8"/>
        <v>38580</v>
      </c>
      <c r="H30" s="24">
        <f t="shared" si="9"/>
        <v>45010</v>
      </c>
      <c r="I30" s="24">
        <f t="shared" si="10"/>
        <v>51440</v>
      </c>
      <c r="J30" s="24">
        <f t="shared" si="11"/>
        <v>90020</v>
      </c>
      <c r="K30" s="28">
        <v>1</v>
      </c>
    </row>
    <row r="31" spans="1:12" ht="15" customHeight="1" x14ac:dyDescent="0.25">
      <c r="B31" s="27" t="s">
        <v>16</v>
      </c>
      <c r="C31" s="24">
        <f t="shared" si="4"/>
        <v>13900</v>
      </c>
      <c r="D31" s="24">
        <f t="shared" si="5"/>
        <v>20850</v>
      </c>
      <c r="E31" s="24">
        <f t="shared" si="6"/>
        <v>27800</v>
      </c>
      <c r="F31" s="24">
        <f t="shared" si="7"/>
        <v>34750</v>
      </c>
      <c r="G31" s="24">
        <f t="shared" si="8"/>
        <v>41700</v>
      </c>
      <c r="H31" s="24">
        <f t="shared" si="9"/>
        <v>48650</v>
      </c>
      <c r="I31" s="24">
        <f t="shared" si="10"/>
        <v>55600</v>
      </c>
      <c r="J31" s="24">
        <f t="shared" si="11"/>
        <v>97300</v>
      </c>
      <c r="K31" s="28">
        <v>1.08</v>
      </c>
    </row>
    <row r="32" spans="1:12" s="4" customFormat="1" ht="15" customHeight="1" x14ac:dyDescent="0.25">
      <c r="B32" s="27" t="s">
        <v>17</v>
      </c>
      <c r="C32" s="24">
        <f t="shared" si="4"/>
        <v>14920</v>
      </c>
      <c r="D32" s="24">
        <f t="shared" si="5"/>
        <v>22380</v>
      </c>
      <c r="E32" s="24">
        <f t="shared" si="6"/>
        <v>29840</v>
      </c>
      <c r="F32" s="24">
        <f t="shared" si="7"/>
        <v>37300</v>
      </c>
      <c r="G32" s="24">
        <f t="shared" si="8"/>
        <v>44760</v>
      </c>
      <c r="H32" s="24">
        <f t="shared" si="9"/>
        <v>52220</v>
      </c>
      <c r="I32" s="24">
        <f t="shared" si="10"/>
        <v>59680</v>
      </c>
      <c r="J32" s="24">
        <f t="shared" si="11"/>
        <v>104440</v>
      </c>
      <c r="K32" s="28">
        <v>1.1599999999999999</v>
      </c>
    </row>
    <row r="33" spans="1:11" s="4" customFormat="1" ht="15" customHeight="1" x14ac:dyDescent="0.25">
      <c r="B33" s="27" t="s">
        <v>18</v>
      </c>
      <c r="C33" s="24">
        <f t="shared" si="4"/>
        <v>15960</v>
      </c>
      <c r="D33" s="24">
        <f t="shared" si="5"/>
        <v>23940</v>
      </c>
      <c r="E33" s="24">
        <f t="shared" si="6"/>
        <v>31920</v>
      </c>
      <c r="F33" s="24">
        <f t="shared" si="7"/>
        <v>39900</v>
      </c>
      <c r="G33" s="24">
        <f t="shared" si="8"/>
        <v>47880</v>
      </c>
      <c r="H33" s="24">
        <f t="shared" si="9"/>
        <v>55860</v>
      </c>
      <c r="I33" s="24">
        <f t="shared" si="10"/>
        <v>63840</v>
      </c>
      <c r="J33" s="24">
        <f t="shared" si="11"/>
        <v>111720</v>
      </c>
      <c r="K33" s="28">
        <v>1.24</v>
      </c>
    </row>
    <row r="34" spans="1:11" s="11" customFormat="1" ht="15" customHeight="1" x14ac:dyDescent="0.25">
      <c r="B34" s="27" t="s">
        <v>19</v>
      </c>
      <c r="C34" s="24">
        <f t="shared" si="4"/>
        <v>16980</v>
      </c>
      <c r="D34" s="24">
        <f t="shared" si="5"/>
        <v>25470</v>
      </c>
      <c r="E34" s="24">
        <f t="shared" si="6"/>
        <v>33960</v>
      </c>
      <c r="F34" s="24">
        <f t="shared" si="7"/>
        <v>42450</v>
      </c>
      <c r="G34" s="24">
        <f t="shared" si="8"/>
        <v>50940</v>
      </c>
      <c r="H34" s="24">
        <f t="shared" si="9"/>
        <v>59429.999999999993</v>
      </c>
      <c r="I34" s="24">
        <f t="shared" si="10"/>
        <v>67920</v>
      </c>
      <c r="J34" s="24">
        <f t="shared" si="11"/>
        <v>118859.99999999999</v>
      </c>
      <c r="K34" s="28">
        <v>1.32</v>
      </c>
    </row>
    <row r="35" spans="1:11" s="11" customFormat="1" ht="15" customHeight="1" x14ac:dyDescent="0.25">
      <c r="B35" s="27"/>
      <c r="C35" s="24"/>
      <c r="D35" s="24"/>
      <c r="E35" s="24"/>
      <c r="F35" s="24"/>
      <c r="G35" s="24"/>
      <c r="H35" s="24"/>
      <c r="I35" s="24"/>
      <c r="J35" s="24"/>
      <c r="K35" s="27"/>
    </row>
    <row r="36" spans="1:11" s="11" customFormat="1" ht="15" customHeight="1" x14ac:dyDescent="0.25">
      <c r="B36" s="25" t="s">
        <v>20</v>
      </c>
      <c r="C36" s="26">
        <f t="shared" ref="C36:I36" si="12">C26</f>
        <v>0.2</v>
      </c>
      <c r="D36" s="26">
        <f t="shared" si="12"/>
        <v>0.3</v>
      </c>
      <c r="E36" s="26">
        <f t="shared" si="12"/>
        <v>0.4</v>
      </c>
      <c r="F36" s="26">
        <f t="shared" si="12"/>
        <v>0.5</v>
      </c>
      <c r="G36" s="26">
        <f t="shared" si="12"/>
        <v>0.6</v>
      </c>
      <c r="H36" s="26">
        <f t="shared" si="12"/>
        <v>0.7</v>
      </c>
      <c r="I36" s="26">
        <f t="shared" si="12"/>
        <v>0.8</v>
      </c>
      <c r="J36" s="26"/>
      <c r="K36" s="27"/>
    </row>
    <row r="37" spans="1:11" s="11" customFormat="1" ht="15" customHeight="1" x14ac:dyDescent="0.25">
      <c r="B37" s="27" t="s">
        <v>21</v>
      </c>
      <c r="C37" s="24">
        <f t="shared" ref="C37:I37" si="13">+ROUNDDOWN(C27*0.3/12,0)</f>
        <v>225</v>
      </c>
      <c r="D37" s="24">
        <f t="shared" si="13"/>
        <v>338</v>
      </c>
      <c r="E37" s="24">
        <f t="shared" si="13"/>
        <v>451</v>
      </c>
      <c r="F37" s="24">
        <f t="shared" si="13"/>
        <v>563</v>
      </c>
      <c r="G37" s="24">
        <f t="shared" si="13"/>
        <v>676</v>
      </c>
      <c r="H37" s="24">
        <f t="shared" si="13"/>
        <v>789</v>
      </c>
      <c r="I37" s="24">
        <f t="shared" si="13"/>
        <v>902</v>
      </c>
      <c r="J37" s="24"/>
      <c r="K37" s="27"/>
    </row>
    <row r="38" spans="1:11" s="11" customFormat="1" ht="15" customHeight="1" x14ac:dyDescent="0.25">
      <c r="B38" s="27" t="s">
        <v>5</v>
      </c>
      <c r="C38" s="29">
        <f t="shared" ref="C38:I38" si="14">+ROUNDDOWN(((C27+C28)/2)*0.3/12,0)</f>
        <v>241</v>
      </c>
      <c r="D38" s="29">
        <f t="shared" si="14"/>
        <v>362</v>
      </c>
      <c r="E38" s="29">
        <f t="shared" si="14"/>
        <v>483</v>
      </c>
      <c r="F38" s="29">
        <f t="shared" si="14"/>
        <v>603</v>
      </c>
      <c r="G38" s="29">
        <f t="shared" si="14"/>
        <v>724</v>
      </c>
      <c r="H38" s="29">
        <f t="shared" si="14"/>
        <v>845</v>
      </c>
      <c r="I38" s="29">
        <f t="shared" si="14"/>
        <v>966</v>
      </c>
      <c r="J38" s="29"/>
      <c r="K38" s="27"/>
    </row>
    <row r="39" spans="1:11" s="11" customFormat="1" ht="15" customHeight="1" x14ac:dyDescent="0.25">
      <c r="B39" s="27" t="s">
        <v>6</v>
      </c>
      <c r="C39" s="24">
        <f t="shared" ref="C39:I39" si="15">+ROUNDDOWN(C29*0.3/12,0)</f>
        <v>289</v>
      </c>
      <c r="D39" s="24">
        <f t="shared" si="15"/>
        <v>434</v>
      </c>
      <c r="E39" s="24">
        <f t="shared" si="15"/>
        <v>579</v>
      </c>
      <c r="F39" s="24">
        <f t="shared" si="15"/>
        <v>723</v>
      </c>
      <c r="G39" s="24">
        <f t="shared" si="15"/>
        <v>868</v>
      </c>
      <c r="H39" s="24">
        <f t="shared" si="15"/>
        <v>1013</v>
      </c>
      <c r="I39" s="24">
        <f t="shared" si="15"/>
        <v>1158</v>
      </c>
      <c r="J39" s="24"/>
      <c r="K39" s="27"/>
    </row>
    <row r="40" spans="1:11" s="11" customFormat="1" ht="15" customHeight="1" x14ac:dyDescent="0.25">
      <c r="B40" s="27" t="s">
        <v>7</v>
      </c>
      <c r="C40" s="24">
        <f t="shared" ref="C40:I40" si="16">+ROUNDDOWN(((C30+C31)/2)*0.3/12,0)</f>
        <v>334</v>
      </c>
      <c r="D40" s="24">
        <f t="shared" si="16"/>
        <v>501</v>
      </c>
      <c r="E40" s="24">
        <f t="shared" si="16"/>
        <v>669</v>
      </c>
      <c r="F40" s="24">
        <f t="shared" si="16"/>
        <v>836</v>
      </c>
      <c r="G40" s="24">
        <f t="shared" si="16"/>
        <v>1003</v>
      </c>
      <c r="H40" s="24">
        <f t="shared" si="16"/>
        <v>1170</v>
      </c>
      <c r="I40" s="24">
        <f t="shared" si="16"/>
        <v>1338</v>
      </c>
      <c r="J40" s="24"/>
      <c r="K40" s="27"/>
    </row>
    <row r="41" spans="1:11" s="11" customFormat="1" ht="15" customHeight="1" x14ac:dyDescent="0.25">
      <c r="B41" s="27" t="s">
        <v>8</v>
      </c>
      <c r="C41" s="24">
        <f t="shared" ref="C41:I41" si="17">+ROUNDDOWN(C32*0.3/12,0)</f>
        <v>373</v>
      </c>
      <c r="D41" s="24">
        <f t="shared" si="17"/>
        <v>559</v>
      </c>
      <c r="E41" s="24">
        <f t="shared" si="17"/>
        <v>746</v>
      </c>
      <c r="F41" s="24">
        <f t="shared" si="17"/>
        <v>932</v>
      </c>
      <c r="G41" s="24">
        <f t="shared" si="17"/>
        <v>1119</v>
      </c>
      <c r="H41" s="24">
        <f t="shared" si="17"/>
        <v>1305</v>
      </c>
      <c r="I41" s="24">
        <f t="shared" si="17"/>
        <v>1492</v>
      </c>
      <c r="J41" s="24"/>
      <c r="K41" s="27"/>
    </row>
    <row r="42" spans="1:11" s="11" customFormat="1" ht="15" customHeight="1" x14ac:dyDescent="0.25">
      <c r="B42" s="27" t="s">
        <v>30</v>
      </c>
      <c r="C42" s="24">
        <f t="shared" ref="C42:I42" si="18">+ROUNDDOWN(((C33+C34)/2)*0.3/12,0)</f>
        <v>411</v>
      </c>
      <c r="D42" s="24">
        <f t="shared" si="18"/>
        <v>617</v>
      </c>
      <c r="E42" s="24">
        <f t="shared" si="18"/>
        <v>823</v>
      </c>
      <c r="F42" s="24">
        <f t="shared" si="18"/>
        <v>1029</v>
      </c>
      <c r="G42" s="24">
        <f t="shared" si="18"/>
        <v>1235</v>
      </c>
      <c r="H42" s="24">
        <f t="shared" si="18"/>
        <v>1441</v>
      </c>
      <c r="I42" s="24">
        <f t="shared" si="18"/>
        <v>1647</v>
      </c>
      <c r="J42" s="24"/>
      <c r="K42" s="27"/>
    </row>
    <row r="43" spans="1:11" s="11" customFormat="1" ht="15" customHeight="1" x14ac:dyDescent="0.25">
      <c r="A43" s="27"/>
      <c r="B43" s="28"/>
      <c r="C43" s="28"/>
      <c r="D43" s="28"/>
      <c r="E43" s="28"/>
      <c r="F43" s="28"/>
      <c r="G43" s="28"/>
      <c r="H43" s="27"/>
      <c r="I43" s="10"/>
      <c r="J43" s="10"/>
    </row>
    <row r="44" spans="1:11" s="11" customFormat="1" ht="15" customHeight="1" x14ac:dyDescent="0.25">
      <c r="A44" s="27"/>
      <c r="B44" s="25" t="s">
        <v>31</v>
      </c>
      <c r="C44" s="28"/>
      <c r="D44" s="28"/>
      <c r="E44" s="28"/>
      <c r="F44" s="28"/>
      <c r="G44" s="28"/>
      <c r="H44" s="27"/>
      <c r="I44" s="10"/>
      <c r="J44" s="10"/>
    </row>
    <row r="45" spans="1:11" s="11" customFormat="1" ht="15" customHeight="1" x14ac:dyDescent="0.25">
      <c r="A45" s="27"/>
      <c r="B45" s="25"/>
      <c r="C45" s="26">
        <f>C36</f>
        <v>0.2</v>
      </c>
      <c r="D45" s="26">
        <f t="shared" ref="D45:I45" si="19">D36</f>
        <v>0.3</v>
      </c>
      <c r="E45" s="26">
        <f t="shared" si="19"/>
        <v>0.4</v>
      </c>
      <c r="F45" s="26">
        <f t="shared" si="19"/>
        <v>0.5</v>
      </c>
      <c r="G45" s="26">
        <f t="shared" si="19"/>
        <v>0.6</v>
      </c>
      <c r="H45" s="26">
        <f t="shared" si="19"/>
        <v>0.7</v>
      </c>
      <c r="I45" s="26">
        <f t="shared" si="19"/>
        <v>0.8</v>
      </c>
      <c r="J45" s="10"/>
    </row>
    <row r="46" spans="1:11" ht="15" customHeight="1" x14ac:dyDescent="0.25">
      <c r="A46" s="2"/>
      <c r="B46" s="27" t="str">
        <f t="shared" ref="B46:B51" si="20">B37</f>
        <v>Efficiency</v>
      </c>
      <c r="C46" s="30">
        <f t="shared" ref="C46:F51" si="21">C37-$G37</f>
        <v>-451</v>
      </c>
      <c r="D46" s="30">
        <f t="shared" si="21"/>
        <v>-338</v>
      </c>
      <c r="E46" s="30">
        <f t="shared" si="21"/>
        <v>-225</v>
      </c>
      <c r="F46" s="30">
        <f t="shared" si="21"/>
        <v>-113</v>
      </c>
      <c r="G46" s="24"/>
      <c r="H46" s="24">
        <f t="shared" ref="H46:H51" si="22">H37-G37</f>
        <v>113</v>
      </c>
      <c r="I46" s="24">
        <f t="shared" ref="I46:I51" si="23">I37-G37</f>
        <v>226</v>
      </c>
      <c r="J46" s="2"/>
    </row>
    <row r="47" spans="1:11" ht="15" customHeight="1" x14ac:dyDescent="0.25">
      <c r="B47" s="27" t="str">
        <f t="shared" si="20"/>
        <v>1 Bedroom</v>
      </c>
      <c r="C47" s="30">
        <f t="shared" si="21"/>
        <v>-483</v>
      </c>
      <c r="D47" s="30">
        <f t="shared" si="21"/>
        <v>-362</v>
      </c>
      <c r="E47" s="30">
        <f t="shared" si="21"/>
        <v>-241</v>
      </c>
      <c r="F47" s="30">
        <f t="shared" si="21"/>
        <v>-121</v>
      </c>
      <c r="G47" s="24"/>
      <c r="H47" s="24">
        <f t="shared" si="22"/>
        <v>121</v>
      </c>
      <c r="I47" s="24">
        <f t="shared" si="23"/>
        <v>242</v>
      </c>
      <c r="J47" s="2"/>
    </row>
    <row r="48" spans="1:11" ht="15" customHeight="1" x14ac:dyDescent="0.25">
      <c r="B48" s="27" t="str">
        <f t="shared" si="20"/>
        <v>2 Bedroom</v>
      </c>
      <c r="C48" s="30">
        <f t="shared" si="21"/>
        <v>-579</v>
      </c>
      <c r="D48" s="30">
        <f t="shared" si="21"/>
        <v>-434</v>
      </c>
      <c r="E48" s="30">
        <f t="shared" si="21"/>
        <v>-289</v>
      </c>
      <c r="F48" s="30">
        <f t="shared" si="21"/>
        <v>-145</v>
      </c>
      <c r="G48" s="24"/>
      <c r="H48" s="24">
        <f t="shared" si="22"/>
        <v>145</v>
      </c>
      <c r="I48" s="24">
        <f t="shared" si="23"/>
        <v>290</v>
      </c>
      <c r="J48" s="2"/>
    </row>
    <row r="49" spans="2:10" ht="15" customHeight="1" x14ac:dyDescent="0.25">
      <c r="B49" s="27" t="str">
        <f t="shared" si="20"/>
        <v>3 Bedroom</v>
      </c>
      <c r="C49" s="30">
        <f t="shared" si="21"/>
        <v>-669</v>
      </c>
      <c r="D49" s="30">
        <f t="shared" si="21"/>
        <v>-502</v>
      </c>
      <c r="E49" s="30">
        <f t="shared" si="21"/>
        <v>-334</v>
      </c>
      <c r="F49" s="30">
        <f t="shared" si="21"/>
        <v>-167</v>
      </c>
      <c r="G49" s="24"/>
      <c r="H49" s="24">
        <f t="shared" si="22"/>
        <v>167</v>
      </c>
      <c r="I49" s="24">
        <f t="shared" si="23"/>
        <v>335</v>
      </c>
      <c r="J49" s="3"/>
    </row>
    <row r="50" spans="2:10" ht="15" customHeight="1" x14ac:dyDescent="0.25">
      <c r="B50" s="27" t="str">
        <f t="shared" si="20"/>
        <v>4 Bedroom</v>
      </c>
      <c r="C50" s="30">
        <f t="shared" si="21"/>
        <v>-746</v>
      </c>
      <c r="D50" s="30">
        <f t="shared" si="21"/>
        <v>-560</v>
      </c>
      <c r="E50" s="30">
        <f t="shared" si="21"/>
        <v>-373</v>
      </c>
      <c r="F50" s="30">
        <f t="shared" si="21"/>
        <v>-187</v>
      </c>
      <c r="G50" s="24"/>
      <c r="H50" s="24">
        <f t="shared" si="22"/>
        <v>186</v>
      </c>
      <c r="I50" s="24">
        <f t="shared" si="23"/>
        <v>373</v>
      </c>
      <c r="J50" s="3"/>
    </row>
    <row r="51" spans="2:10" ht="15" customHeight="1" x14ac:dyDescent="0.25">
      <c r="B51" s="27" t="str">
        <f t="shared" si="20"/>
        <v>5 Bedroom</v>
      </c>
      <c r="C51" s="30">
        <f t="shared" si="21"/>
        <v>-824</v>
      </c>
      <c r="D51" s="30">
        <f t="shared" si="21"/>
        <v>-618</v>
      </c>
      <c r="E51" s="30">
        <f t="shared" si="21"/>
        <v>-412</v>
      </c>
      <c r="F51" s="30">
        <f t="shared" si="21"/>
        <v>-206</v>
      </c>
      <c r="G51" s="24"/>
      <c r="H51" s="24">
        <f t="shared" si="22"/>
        <v>206</v>
      </c>
      <c r="I51" s="24">
        <f t="shared" si="23"/>
        <v>412</v>
      </c>
      <c r="J51" s="3"/>
    </row>
    <row r="52" spans="2:10" ht="15" customHeight="1" x14ac:dyDescent="0.25">
      <c r="B52" s="3"/>
      <c r="C52" s="3"/>
      <c r="D52" s="3"/>
      <c r="E52" s="3"/>
      <c r="F52" s="3"/>
      <c r="G52" s="3"/>
      <c r="H52" s="16"/>
      <c r="I52" s="16"/>
      <c r="J52" s="27"/>
    </row>
    <row r="53" spans="2:10" ht="15" customHeight="1" x14ac:dyDescent="0.25">
      <c r="B53" s="27"/>
      <c r="C53" s="24"/>
      <c r="D53" s="24"/>
      <c r="E53" s="24"/>
      <c r="F53" s="24"/>
      <c r="G53" s="24"/>
      <c r="H53" s="24"/>
      <c r="I53" s="24"/>
      <c r="J53" s="24"/>
    </row>
    <row r="54" spans="2:10" ht="15" customHeight="1" x14ac:dyDescent="0.25">
      <c r="B54" s="27"/>
      <c r="C54" s="24"/>
      <c r="D54" s="24"/>
      <c r="E54" s="24"/>
      <c r="F54" s="24"/>
      <c r="G54" s="24"/>
      <c r="H54" s="24"/>
      <c r="I54" s="24"/>
      <c r="J54" s="24"/>
    </row>
    <row r="55" spans="2:10" ht="15" customHeight="1" x14ac:dyDescent="0.25">
      <c r="B55" s="27"/>
      <c r="C55" s="24"/>
      <c r="D55" s="24"/>
      <c r="E55" s="24"/>
      <c r="F55" s="24"/>
      <c r="G55" s="24"/>
      <c r="H55" s="24"/>
      <c r="I55" s="24"/>
      <c r="J55" s="24"/>
    </row>
    <row r="56" spans="2:10" ht="15" customHeight="1" x14ac:dyDescent="0.25">
      <c r="B56" s="27"/>
      <c r="C56" s="24"/>
      <c r="D56" s="24"/>
      <c r="E56" s="24"/>
      <c r="F56" s="24"/>
      <c r="G56" s="24"/>
      <c r="H56" s="24"/>
      <c r="I56" s="24"/>
      <c r="J56" s="24"/>
    </row>
    <row r="57" spans="2:10" ht="15" customHeight="1" x14ac:dyDescent="0.25">
      <c r="B57" s="27"/>
      <c r="C57" s="24"/>
      <c r="D57" s="24"/>
      <c r="E57" s="24"/>
      <c r="F57" s="24"/>
      <c r="G57" s="24"/>
      <c r="H57" s="24"/>
      <c r="I57" s="24"/>
      <c r="J57" s="24"/>
    </row>
    <row r="58" spans="2:10" ht="15" customHeight="1" x14ac:dyDescent="0.25">
      <c r="B58" s="27"/>
      <c r="C58" s="24"/>
      <c r="D58" s="24"/>
      <c r="E58" s="24"/>
      <c r="F58" s="24"/>
      <c r="G58" s="24"/>
      <c r="H58" s="24"/>
      <c r="I58" s="24"/>
      <c r="J58" s="24"/>
    </row>
    <row r="59" spans="2:10" ht="15" customHeight="1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ht="15" customHeight="1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ht="15" customHeight="1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ht="15" customHeight="1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ht="15" customHeight="1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ht="15" customHeight="1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ht="15" customHeight="1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ht="15" customHeight="1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ht="15" customHeight="1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ht="15" customHeight="1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ht="15" customHeight="1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ht="15" customHeight="1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ht="15" customHeight="1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ht="15" customHeight="1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ht="15" customHeight="1" x14ac:dyDescent="0.25">
      <c r="B78" s="3"/>
      <c r="C78" s="3"/>
      <c r="D78" s="3"/>
      <c r="E78" s="3"/>
      <c r="F78" s="3"/>
      <c r="G78" s="3"/>
      <c r="H78" s="3"/>
      <c r="I78" s="3"/>
      <c r="J78" s="3"/>
    </row>
    <row r="79" spans="2:10" ht="15" customHeight="1" x14ac:dyDescent="0.25">
      <c r="B79" s="3"/>
      <c r="C79" s="3"/>
      <c r="D79" s="3"/>
      <c r="E79" s="3"/>
      <c r="F79" s="3"/>
      <c r="G79" s="3"/>
      <c r="H79" s="3"/>
      <c r="I79" s="3"/>
      <c r="J79" s="3"/>
    </row>
    <row r="80" spans="2:10" ht="15" customHeight="1" x14ac:dyDescent="0.25">
      <c r="B80" s="3"/>
      <c r="C80" s="3"/>
      <c r="D80" s="3"/>
      <c r="E80" s="3"/>
      <c r="F80" s="3"/>
      <c r="G80" s="3"/>
      <c r="H80" s="3"/>
      <c r="I80" s="3"/>
      <c r="J80" s="3"/>
    </row>
    <row r="81" spans="2:10" ht="15" customHeight="1" x14ac:dyDescent="0.25">
      <c r="B81" s="3"/>
      <c r="C81" s="3"/>
      <c r="D81" s="3"/>
      <c r="E81" s="3"/>
      <c r="F81" s="3"/>
      <c r="G81" s="3"/>
      <c r="H81" s="3"/>
      <c r="I81" s="3"/>
      <c r="J81" s="3"/>
    </row>
    <row r="82" spans="2:10" ht="15" customHeight="1" x14ac:dyDescent="0.25">
      <c r="B82" s="3"/>
      <c r="C82" s="3"/>
      <c r="D82" s="3"/>
      <c r="E82" s="3"/>
      <c r="F82" s="3"/>
      <c r="G82" s="3"/>
      <c r="H82" s="3"/>
      <c r="I82" s="3"/>
      <c r="J82" s="3"/>
    </row>
    <row r="83" spans="2:10" ht="15" customHeight="1" x14ac:dyDescent="0.25">
      <c r="B83" s="3"/>
      <c r="C83" s="3"/>
      <c r="D83" s="3"/>
      <c r="E83" s="3"/>
      <c r="F83" s="3"/>
      <c r="G83" s="3"/>
      <c r="H83" s="3"/>
      <c r="I83" s="3"/>
      <c r="J83" s="3"/>
    </row>
    <row r="84" spans="2:10" ht="15" customHeight="1" x14ac:dyDescent="0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 x14ac:dyDescent="0.25">
      <c r="B85" s="3"/>
      <c r="C85" s="3"/>
      <c r="D85" s="3"/>
      <c r="E85" s="3"/>
      <c r="F85" s="3"/>
      <c r="G85" s="3"/>
      <c r="H85" s="3"/>
      <c r="I85" s="3"/>
      <c r="J85" s="3"/>
    </row>
    <row r="86" spans="2:10" ht="15" customHeight="1" x14ac:dyDescent="0.25">
      <c r="B86" s="3"/>
      <c r="C86" s="3"/>
      <c r="D86" s="3"/>
      <c r="E86" s="3"/>
      <c r="F86" s="3"/>
      <c r="G86" s="3"/>
      <c r="H86" s="3"/>
      <c r="I86" s="3"/>
      <c r="J86" s="3"/>
    </row>
    <row r="87" spans="2:10" ht="15" customHeight="1" x14ac:dyDescent="0.25">
      <c r="B87" s="3"/>
      <c r="C87" s="3"/>
      <c r="D87" s="3"/>
      <c r="E87" s="3"/>
      <c r="F87" s="3"/>
      <c r="G87" s="3"/>
      <c r="H87" s="3"/>
      <c r="I87" s="3"/>
      <c r="J87" s="3"/>
    </row>
    <row r="88" spans="2:10" ht="15" customHeight="1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2:10" ht="15" customHeight="1" x14ac:dyDescent="0.25">
      <c r="B89" s="3"/>
      <c r="C89" s="3"/>
      <c r="D89" s="3"/>
      <c r="E89" s="3"/>
      <c r="F89" s="3"/>
      <c r="G89" s="3"/>
      <c r="H89" s="3"/>
      <c r="I89" s="3"/>
      <c r="J89" s="3"/>
    </row>
    <row r="90" spans="2:10" ht="15" customHeight="1" x14ac:dyDescent="0.25">
      <c r="B90" s="3"/>
      <c r="C90" s="3"/>
      <c r="D90" s="3"/>
      <c r="E90" s="3"/>
      <c r="F90" s="3"/>
      <c r="G90" s="3"/>
      <c r="H90" s="3"/>
      <c r="I90" s="3"/>
      <c r="J90" s="3"/>
    </row>
    <row r="91" spans="2:10" ht="15" customHeight="1" x14ac:dyDescent="0.25">
      <c r="B91" s="3"/>
      <c r="C91" s="3"/>
      <c r="D91" s="3"/>
      <c r="E91" s="3"/>
      <c r="F91" s="3"/>
      <c r="G91" s="3"/>
      <c r="H91" s="3"/>
      <c r="I91" s="3"/>
      <c r="J91" s="3"/>
    </row>
    <row r="92" spans="2:10" ht="15" customHeight="1" x14ac:dyDescent="0.25">
      <c r="B92" s="3"/>
      <c r="C92" s="3"/>
      <c r="D92" s="3"/>
      <c r="E92" s="3"/>
      <c r="F92" s="3"/>
      <c r="G92" s="3"/>
      <c r="H92" s="3"/>
      <c r="I92" s="3"/>
      <c r="J92" s="3"/>
    </row>
    <row r="93" spans="2:10" ht="15" customHeight="1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2:10" ht="15" customHeight="1" x14ac:dyDescent="0.25">
      <c r="B94" s="3"/>
      <c r="C94" s="3"/>
      <c r="D94" s="3"/>
      <c r="E94" s="3"/>
      <c r="F94" s="3"/>
      <c r="G94" s="3"/>
      <c r="H94" s="3"/>
      <c r="I94" s="3"/>
      <c r="J94" s="3"/>
    </row>
    <row r="95" spans="2:10" ht="15" customHeight="1" x14ac:dyDescent="0.25">
      <c r="B95" s="3"/>
      <c r="C95" s="3"/>
      <c r="D95" s="3"/>
      <c r="E95" s="3"/>
      <c r="F95" s="3"/>
      <c r="G95" s="3"/>
      <c r="H95" s="3"/>
      <c r="I95" s="3"/>
      <c r="J95" s="3"/>
    </row>
    <row r="96" spans="2:10" ht="15" customHeight="1" x14ac:dyDescent="0.25">
      <c r="B96" s="3"/>
      <c r="C96" s="3"/>
      <c r="D96" s="3"/>
      <c r="E96" s="3"/>
      <c r="F96" s="3"/>
      <c r="G96" s="3"/>
      <c r="H96" s="3"/>
      <c r="I96" s="3"/>
      <c r="J96" s="3"/>
    </row>
    <row r="97" spans="2:10" ht="15" customHeight="1" x14ac:dyDescent="0.25">
      <c r="B97" s="3"/>
      <c r="C97" s="3"/>
      <c r="D97" s="3"/>
      <c r="E97" s="3"/>
      <c r="F97" s="3"/>
      <c r="G97" s="3"/>
      <c r="H97" s="3"/>
      <c r="I97" s="3"/>
      <c r="J97" s="3"/>
    </row>
    <row r="98" spans="2:10" ht="15" customHeight="1" x14ac:dyDescent="0.25">
      <c r="B98" s="3"/>
      <c r="C98" s="3"/>
      <c r="D98" s="3"/>
      <c r="E98" s="3"/>
      <c r="F98" s="3"/>
      <c r="G98" s="3"/>
      <c r="H98" s="3"/>
      <c r="I98" s="3"/>
      <c r="J98" s="3"/>
    </row>
    <row r="99" spans="2:10" ht="15" customHeight="1" x14ac:dyDescent="0.25">
      <c r="B99" s="3"/>
      <c r="C99" s="3"/>
      <c r="D99" s="3"/>
      <c r="E99" s="3"/>
      <c r="F99" s="3"/>
      <c r="G99" s="3"/>
      <c r="H99" s="3"/>
      <c r="I99" s="3"/>
      <c r="J99" s="3"/>
    </row>
    <row r="100" spans="2:10" ht="15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</row>
  </sheetData>
  <phoneticPr fontId="0" type="noConversion"/>
  <pageMargins left="0.75" right="0.75" top="1" bottom="1" header="0.5" footer="0.5"/>
  <pageSetup orientation="portrait" horizontalDpi="4294967292" r:id="rId1"/>
  <headerFooter alignWithMargins="0">
    <oddFooter>&amp;L&amp;"Arial,Bold"Novogradac &amp;&amp; Company LLP Confidential&amp;RPage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'County Selection'!$A$2:$A$40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F39" sqref="F39"/>
    </sheetView>
  </sheetViews>
  <sheetFormatPr defaultRowHeight="13.2" x14ac:dyDescent="0.25"/>
  <cols>
    <col min="1" max="1" width="35.44140625" bestFit="1" customWidth="1"/>
    <col min="4" max="4" width="18.6640625" bestFit="1" customWidth="1"/>
  </cols>
  <sheetData>
    <row r="1" spans="1:2" x14ac:dyDescent="0.25">
      <c r="A1" t="s">
        <v>37</v>
      </c>
      <c r="B1" t="s">
        <v>32</v>
      </c>
    </row>
    <row r="2" spans="1:2" x14ac:dyDescent="0.25">
      <c r="A2" t="s">
        <v>38</v>
      </c>
      <c r="B2">
        <v>32150</v>
      </c>
    </row>
    <row r="3" spans="1:2" x14ac:dyDescent="0.25">
      <c r="A3" t="s">
        <v>39</v>
      </c>
      <c r="B3">
        <v>31550</v>
      </c>
    </row>
    <row r="4" spans="1:2" x14ac:dyDescent="0.25">
      <c r="A4" t="s">
        <v>40</v>
      </c>
      <c r="B4">
        <v>39000</v>
      </c>
    </row>
    <row r="5" spans="1:2" x14ac:dyDescent="0.25">
      <c r="A5" t="s">
        <v>41</v>
      </c>
      <c r="B5">
        <v>34200</v>
      </c>
    </row>
    <row r="6" spans="1:2" x14ac:dyDescent="0.25">
      <c r="A6" t="s">
        <v>42</v>
      </c>
      <c r="B6">
        <v>33250</v>
      </c>
    </row>
    <row r="7" spans="1:2" x14ac:dyDescent="0.25">
      <c r="A7" t="s">
        <v>43</v>
      </c>
      <c r="B7">
        <v>43950</v>
      </c>
    </row>
    <row r="8" spans="1:2" x14ac:dyDescent="0.25">
      <c r="A8" t="s">
        <v>44</v>
      </c>
      <c r="B8">
        <v>32150</v>
      </c>
    </row>
    <row r="9" spans="1:2" x14ac:dyDescent="0.25">
      <c r="A9" t="s">
        <v>45</v>
      </c>
      <c r="B9">
        <v>34150</v>
      </c>
    </row>
    <row r="10" spans="1:2" x14ac:dyDescent="0.25">
      <c r="A10" t="s">
        <v>46</v>
      </c>
      <c r="B10">
        <v>34200</v>
      </c>
    </row>
    <row r="11" spans="1:2" x14ac:dyDescent="0.25">
      <c r="A11" t="s">
        <v>47</v>
      </c>
      <c r="B11">
        <v>32150</v>
      </c>
    </row>
    <row r="12" spans="1:2" x14ac:dyDescent="0.25">
      <c r="A12" t="s">
        <v>48</v>
      </c>
      <c r="B12">
        <v>39000</v>
      </c>
    </row>
    <row r="13" spans="1:2" x14ac:dyDescent="0.25">
      <c r="A13" t="s">
        <v>49</v>
      </c>
      <c r="B13">
        <v>32150</v>
      </c>
    </row>
    <row r="14" spans="1:2" x14ac:dyDescent="0.25">
      <c r="A14" t="s">
        <v>50</v>
      </c>
      <c r="B14">
        <v>32150</v>
      </c>
    </row>
    <row r="15" spans="1:2" x14ac:dyDescent="0.25">
      <c r="A15" t="s">
        <v>51</v>
      </c>
      <c r="B15">
        <v>32150</v>
      </c>
    </row>
    <row r="16" spans="1:2" x14ac:dyDescent="0.25">
      <c r="A16" t="s">
        <v>52</v>
      </c>
      <c r="B16">
        <v>36950</v>
      </c>
    </row>
    <row r="17" spans="1:2" x14ac:dyDescent="0.25">
      <c r="A17" t="s">
        <v>53</v>
      </c>
      <c r="B17">
        <v>34650</v>
      </c>
    </row>
    <row r="18" spans="1:2" x14ac:dyDescent="0.25">
      <c r="A18" t="s">
        <v>54</v>
      </c>
      <c r="B18">
        <v>55350</v>
      </c>
    </row>
    <row r="19" spans="1:2" x14ac:dyDescent="0.25">
      <c r="A19" t="s">
        <v>55</v>
      </c>
      <c r="B19">
        <v>42750</v>
      </c>
    </row>
    <row r="20" spans="1:2" x14ac:dyDescent="0.25">
      <c r="A20" t="s">
        <v>56</v>
      </c>
      <c r="B20">
        <v>36150</v>
      </c>
    </row>
    <row r="21" spans="1:2" x14ac:dyDescent="0.25">
      <c r="A21" t="s">
        <v>57</v>
      </c>
      <c r="B21">
        <v>32150</v>
      </c>
    </row>
    <row r="22" spans="1:2" x14ac:dyDescent="0.25">
      <c r="A22" t="s">
        <v>58</v>
      </c>
      <c r="B22">
        <v>32150</v>
      </c>
    </row>
    <row r="23" spans="1:2" x14ac:dyDescent="0.25">
      <c r="A23" t="s">
        <v>59</v>
      </c>
      <c r="B23">
        <v>32150</v>
      </c>
    </row>
    <row r="24" spans="1:2" x14ac:dyDescent="0.25">
      <c r="A24" t="s">
        <v>60</v>
      </c>
      <c r="B24">
        <v>32250</v>
      </c>
    </row>
    <row r="25" spans="1:2" x14ac:dyDescent="0.25">
      <c r="A25" t="s">
        <v>61</v>
      </c>
      <c r="B25">
        <v>32150</v>
      </c>
    </row>
    <row r="26" spans="1:2" x14ac:dyDescent="0.25">
      <c r="A26" t="s">
        <v>62</v>
      </c>
      <c r="B26">
        <v>32150</v>
      </c>
    </row>
    <row r="27" spans="1:2" x14ac:dyDescent="0.25">
      <c r="A27" t="s">
        <v>63</v>
      </c>
      <c r="B27">
        <v>32150</v>
      </c>
    </row>
    <row r="28" spans="1:2" x14ac:dyDescent="0.25">
      <c r="A28" t="s">
        <v>64</v>
      </c>
      <c r="B28">
        <v>40100</v>
      </c>
    </row>
    <row r="29" spans="1:2" x14ac:dyDescent="0.25">
      <c r="A29" t="s">
        <v>65</v>
      </c>
      <c r="B29">
        <v>38450</v>
      </c>
    </row>
    <row r="30" spans="1:2" x14ac:dyDescent="0.25">
      <c r="A30" t="s">
        <v>66</v>
      </c>
      <c r="B30">
        <v>38000</v>
      </c>
    </row>
    <row r="31" spans="1:2" x14ac:dyDescent="0.25">
      <c r="A31" t="s">
        <v>67</v>
      </c>
      <c r="B31">
        <v>43950</v>
      </c>
    </row>
    <row r="32" spans="1:2" x14ac:dyDescent="0.25">
      <c r="A32" t="s">
        <v>68</v>
      </c>
      <c r="B32">
        <v>55350</v>
      </c>
    </row>
    <row r="33" spans="1:2" x14ac:dyDescent="0.25">
      <c r="A33" t="s">
        <v>69</v>
      </c>
      <c r="B33">
        <v>35850</v>
      </c>
    </row>
    <row r="34" spans="1:2" x14ac:dyDescent="0.25">
      <c r="A34" t="s">
        <v>70</v>
      </c>
      <c r="B34">
        <v>32150</v>
      </c>
    </row>
    <row r="35" spans="1:2" x14ac:dyDescent="0.25">
      <c r="A35" t="s">
        <v>71</v>
      </c>
      <c r="B35">
        <v>41850</v>
      </c>
    </row>
    <row r="36" spans="1:2" x14ac:dyDescent="0.25">
      <c r="A36" t="s">
        <v>72</v>
      </c>
      <c r="B36">
        <v>32150</v>
      </c>
    </row>
    <row r="37" spans="1:2" x14ac:dyDescent="0.25">
      <c r="A37" t="s">
        <v>73</v>
      </c>
      <c r="B37">
        <v>33550</v>
      </c>
    </row>
    <row r="38" spans="1:2" x14ac:dyDescent="0.25">
      <c r="A38" t="s">
        <v>74</v>
      </c>
      <c r="B38">
        <v>39550</v>
      </c>
    </row>
    <row r="39" spans="1:2" x14ac:dyDescent="0.25">
      <c r="A39" t="s">
        <v>75</v>
      </c>
      <c r="B39">
        <v>35800</v>
      </c>
    </row>
    <row r="40" spans="1:2" x14ac:dyDescent="0.25">
      <c r="A40" t="s">
        <v>76</v>
      </c>
      <c r="B40">
        <v>32150</v>
      </c>
    </row>
    <row r="41" spans="1:2" x14ac:dyDescent="0.25">
      <c r="A4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1" sqref="G1:H39"/>
    </sheetView>
  </sheetViews>
  <sheetFormatPr defaultRowHeight="13.2" x14ac:dyDescent="0.25"/>
  <sheetData>
    <row r="1" spans="1:8" x14ac:dyDescent="0.25">
      <c r="A1" t="s">
        <v>80</v>
      </c>
      <c r="B1" t="s">
        <v>81</v>
      </c>
      <c r="C1">
        <v>53</v>
      </c>
      <c r="D1">
        <v>1</v>
      </c>
      <c r="E1" t="s">
        <v>82</v>
      </c>
      <c r="F1" t="s">
        <v>38</v>
      </c>
      <c r="G1" t="s">
        <v>83</v>
      </c>
      <c r="H1">
        <v>32150</v>
      </c>
    </row>
    <row r="2" spans="1:8" x14ac:dyDescent="0.25">
      <c r="A2" t="s">
        <v>80</v>
      </c>
      <c r="B2" t="s">
        <v>84</v>
      </c>
      <c r="C2">
        <v>53</v>
      </c>
      <c r="D2">
        <v>3</v>
      </c>
      <c r="E2" t="s">
        <v>85</v>
      </c>
      <c r="F2" t="s">
        <v>86</v>
      </c>
      <c r="G2" t="s">
        <v>87</v>
      </c>
      <c r="H2">
        <v>31550</v>
      </c>
    </row>
    <row r="3" spans="1:8" x14ac:dyDescent="0.25">
      <c r="A3" t="s">
        <v>80</v>
      </c>
      <c r="B3" t="s">
        <v>88</v>
      </c>
      <c r="C3">
        <v>53</v>
      </c>
      <c r="D3">
        <v>5</v>
      </c>
      <c r="E3" t="s">
        <v>89</v>
      </c>
      <c r="F3" t="s">
        <v>90</v>
      </c>
      <c r="G3" t="s">
        <v>91</v>
      </c>
      <c r="H3">
        <v>39000</v>
      </c>
    </row>
    <row r="4" spans="1:8" x14ac:dyDescent="0.25">
      <c r="A4" t="s">
        <v>80</v>
      </c>
      <c r="B4" t="s">
        <v>92</v>
      </c>
      <c r="C4">
        <v>53</v>
      </c>
      <c r="D4">
        <v>7</v>
      </c>
      <c r="E4" t="s">
        <v>93</v>
      </c>
      <c r="F4" t="s">
        <v>94</v>
      </c>
      <c r="G4" t="s">
        <v>95</v>
      </c>
      <c r="H4">
        <v>34200</v>
      </c>
    </row>
    <row r="5" spans="1:8" x14ac:dyDescent="0.25">
      <c r="A5" t="s">
        <v>80</v>
      </c>
      <c r="B5" t="s">
        <v>96</v>
      </c>
      <c r="C5">
        <v>53</v>
      </c>
      <c r="D5">
        <v>9</v>
      </c>
      <c r="E5" t="s">
        <v>97</v>
      </c>
      <c r="F5" t="s">
        <v>42</v>
      </c>
      <c r="G5" t="s">
        <v>98</v>
      </c>
      <c r="H5">
        <v>33250</v>
      </c>
    </row>
    <row r="6" spans="1:8" x14ac:dyDescent="0.25">
      <c r="A6" t="s">
        <v>80</v>
      </c>
      <c r="B6" t="s">
        <v>99</v>
      </c>
      <c r="C6">
        <v>53</v>
      </c>
      <c r="D6">
        <v>11</v>
      </c>
      <c r="E6" t="s">
        <v>100</v>
      </c>
      <c r="F6" t="s">
        <v>101</v>
      </c>
      <c r="G6" t="s">
        <v>102</v>
      </c>
      <c r="H6">
        <v>43950</v>
      </c>
    </row>
    <row r="7" spans="1:8" x14ac:dyDescent="0.25">
      <c r="A7" t="s">
        <v>80</v>
      </c>
      <c r="B7" t="s">
        <v>103</v>
      </c>
      <c r="C7">
        <v>53</v>
      </c>
      <c r="D7">
        <v>13</v>
      </c>
      <c r="E7" t="s">
        <v>104</v>
      </c>
      <c r="F7" t="s">
        <v>105</v>
      </c>
      <c r="G7" t="s">
        <v>106</v>
      </c>
      <c r="H7">
        <v>32150</v>
      </c>
    </row>
    <row r="8" spans="1:8" x14ac:dyDescent="0.25">
      <c r="A8" t="s">
        <v>80</v>
      </c>
      <c r="B8" t="s">
        <v>107</v>
      </c>
      <c r="C8">
        <v>53</v>
      </c>
      <c r="D8">
        <v>15</v>
      </c>
      <c r="E8" t="s">
        <v>108</v>
      </c>
      <c r="F8" t="s">
        <v>109</v>
      </c>
      <c r="G8" t="s">
        <v>110</v>
      </c>
      <c r="H8">
        <v>34150</v>
      </c>
    </row>
    <row r="9" spans="1:8" x14ac:dyDescent="0.25">
      <c r="A9" t="s">
        <v>80</v>
      </c>
      <c r="B9" t="s">
        <v>111</v>
      </c>
      <c r="C9">
        <v>53</v>
      </c>
      <c r="D9">
        <v>17</v>
      </c>
      <c r="E9" t="s">
        <v>93</v>
      </c>
      <c r="F9" t="s">
        <v>94</v>
      </c>
      <c r="G9" t="s">
        <v>112</v>
      </c>
      <c r="H9">
        <v>34200</v>
      </c>
    </row>
    <row r="10" spans="1:8" x14ac:dyDescent="0.25">
      <c r="A10" t="s">
        <v>80</v>
      </c>
      <c r="B10" t="s">
        <v>113</v>
      </c>
      <c r="C10">
        <v>53</v>
      </c>
      <c r="D10">
        <v>19</v>
      </c>
      <c r="E10" t="s">
        <v>114</v>
      </c>
      <c r="F10" t="s">
        <v>47</v>
      </c>
      <c r="G10" t="s">
        <v>115</v>
      </c>
      <c r="H10">
        <v>32150</v>
      </c>
    </row>
    <row r="11" spans="1:8" x14ac:dyDescent="0.25">
      <c r="A11" t="s">
        <v>80</v>
      </c>
      <c r="B11" t="s">
        <v>116</v>
      </c>
      <c r="C11">
        <v>53</v>
      </c>
      <c r="D11">
        <v>21</v>
      </c>
      <c r="E11" t="s">
        <v>89</v>
      </c>
      <c r="F11" t="s">
        <v>90</v>
      </c>
      <c r="G11" t="s">
        <v>117</v>
      </c>
      <c r="H11">
        <v>39000</v>
      </c>
    </row>
    <row r="12" spans="1:8" x14ac:dyDescent="0.25">
      <c r="A12" t="s">
        <v>80</v>
      </c>
      <c r="B12" t="s">
        <v>118</v>
      </c>
      <c r="C12">
        <v>53</v>
      </c>
      <c r="D12">
        <v>23</v>
      </c>
      <c r="E12" t="s">
        <v>119</v>
      </c>
      <c r="F12" t="s">
        <v>49</v>
      </c>
      <c r="G12" t="s">
        <v>120</v>
      </c>
      <c r="H12">
        <v>32150</v>
      </c>
    </row>
    <row r="13" spans="1:8" x14ac:dyDescent="0.25">
      <c r="A13" t="s">
        <v>80</v>
      </c>
      <c r="B13" t="s">
        <v>121</v>
      </c>
      <c r="C13">
        <v>53</v>
      </c>
      <c r="D13">
        <v>25</v>
      </c>
      <c r="E13" t="s">
        <v>122</v>
      </c>
      <c r="F13" t="s">
        <v>50</v>
      </c>
      <c r="G13" t="s">
        <v>123</v>
      </c>
      <c r="H13">
        <v>32150</v>
      </c>
    </row>
    <row r="14" spans="1:8" x14ac:dyDescent="0.25">
      <c r="A14" t="s">
        <v>80</v>
      </c>
      <c r="B14" t="s">
        <v>124</v>
      </c>
      <c r="C14">
        <v>53</v>
      </c>
      <c r="D14">
        <v>27</v>
      </c>
      <c r="E14" t="s">
        <v>125</v>
      </c>
      <c r="F14" t="s">
        <v>51</v>
      </c>
      <c r="G14" t="s">
        <v>126</v>
      </c>
      <c r="H14">
        <v>32150</v>
      </c>
    </row>
    <row r="15" spans="1:8" x14ac:dyDescent="0.25">
      <c r="A15" t="s">
        <v>80</v>
      </c>
      <c r="B15" t="s">
        <v>127</v>
      </c>
      <c r="C15">
        <v>53</v>
      </c>
      <c r="D15">
        <v>29</v>
      </c>
      <c r="E15" t="s">
        <v>128</v>
      </c>
      <c r="F15" t="s">
        <v>52</v>
      </c>
      <c r="G15" t="s">
        <v>129</v>
      </c>
      <c r="H15">
        <v>36950</v>
      </c>
    </row>
    <row r="16" spans="1:8" x14ac:dyDescent="0.25">
      <c r="A16" t="s">
        <v>80</v>
      </c>
      <c r="B16" t="s">
        <v>130</v>
      </c>
      <c r="C16">
        <v>53</v>
      </c>
      <c r="D16">
        <v>31</v>
      </c>
      <c r="E16" t="s">
        <v>131</v>
      </c>
      <c r="F16" t="s">
        <v>53</v>
      </c>
      <c r="G16" t="s">
        <v>132</v>
      </c>
      <c r="H16">
        <v>34650</v>
      </c>
    </row>
    <row r="17" spans="1:8" x14ac:dyDescent="0.25">
      <c r="A17" t="s">
        <v>80</v>
      </c>
      <c r="B17" t="s">
        <v>133</v>
      </c>
      <c r="C17">
        <v>53</v>
      </c>
      <c r="D17">
        <v>33</v>
      </c>
      <c r="E17" t="s">
        <v>134</v>
      </c>
      <c r="F17" t="s">
        <v>135</v>
      </c>
      <c r="G17" t="s">
        <v>136</v>
      </c>
      <c r="H17">
        <v>55350</v>
      </c>
    </row>
    <row r="18" spans="1:8" x14ac:dyDescent="0.25">
      <c r="A18" t="s">
        <v>80</v>
      </c>
      <c r="B18" t="s">
        <v>137</v>
      </c>
      <c r="C18">
        <v>53</v>
      </c>
      <c r="D18">
        <v>35</v>
      </c>
      <c r="E18" t="s">
        <v>138</v>
      </c>
      <c r="F18" t="s">
        <v>139</v>
      </c>
      <c r="G18" t="s">
        <v>140</v>
      </c>
      <c r="H18">
        <v>42750</v>
      </c>
    </row>
    <row r="19" spans="1:8" x14ac:dyDescent="0.25">
      <c r="A19" t="s">
        <v>80</v>
      </c>
      <c r="B19" t="s">
        <v>141</v>
      </c>
      <c r="C19">
        <v>53</v>
      </c>
      <c r="D19">
        <v>37</v>
      </c>
      <c r="E19" t="s">
        <v>142</v>
      </c>
      <c r="F19" t="s">
        <v>56</v>
      </c>
      <c r="G19" t="s">
        <v>143</v>
      </c>
      <c r="H19">
        <v>36150</v>
      </c>
    </row>
    <row r="20" spans="1:8" x14ac:dyDescent="0.25">
      <c r="A20" t="s">
        <v>80</v>
      </c>
      <c r="B20" t="s">
        <v>144</v>
      </c>
      <c r="C20">
        <v>53</v>
      </c>
      <c r="D20">
        <v>39</v>
      </c>
      <c r="E20" t="s">
        <v>145</v>
      </c>
      <c r="F20" t="s">
        <v>57</v>
      </c>
      <c r="G20" t="s">
        <v>146</v>
      </c>
      <c r="H20">
        <v>32150</v>
      </c>
    </row>
    <row r="21" spans="1:8" x14ac:dyDescent="0.25">
      <c r="A21" t="s">
        <v>80</v>
      </c>
      <c r="B21" t="s">
        <v>147</v>
      </c>
      <c r="C21">
        <v>53</v>
      </c>
      <c r="D21">
        <v>41</v>
      </c>
      <c r="E21" t="s">
        <v>148</v>
      </c>
      <c r="F21" t="s">
        <v>58</v>
      </c>
      <c r="G21" t="s">
        <v>149</v>
      </c>
      <c r="H21">
        <v>32150</v>
      </c>
    </row>
    <row r="22" spans="1:8" x14ac:dyDescent="0.25">
      <c r="A22" t="s">
        <v>80</v>
      </c>
      <c r="B22" t="s">
        <v>150</v>
      </c>
      <c r="C22">
        <v>53</v>
      </c>
      <c r="D22">
        <v>43</v>
      </c>
      <c r="E22" t="s">
        <v>151</v>
      </c>
      <c r="F22" t="s">
        <v>59</v>
      </c>
      <c r="G22" t="s">
        <v>152</v>
      </c>
      <c r="H22">
        <v>32150</v>
      </c>
    </row>
    <row r="23" spans="1:8" x14ac:dyDescent="0.25">
      <c r="A23" t="s">
        <v>80</v>
      </c>
      <c r="B23" t="s">
        <v>153</v>
      </c>
      <c r="C23">
        <v>53</v>
      </c>
      <c r="D23">
        <v>45</v>
      </c>
      <c r="E23" t="s">
        <v>154</v>
      </c>
      <c r="F23" t="s">
        <v>60</v>
      </c>
      <c r="G23" t="s">
        <v>155</v>
      </c>
      <c r="H23">
        <v>32250</v>
      </c>
    </row>
    <row r="24" spans="1:8" x14ac:dyDescent="0.25">
      <c r="A24" t="s">
        <v>80</v>
      </c>
      <c r="B24" t="s">
        <v>156</v>
      </c>
      <c r="C24">
        <v>53</v>
      </c>
      <c r="D24">
        <v>47</v>
      </c>
      <c r="E24" t="s">
        <v>157</v>
      </c>
      <c r="F24" t="s">
        <v>61</v>
      </c>
      <c r="G24" t="s">
        <v>158</v>
      </c>
      <c r="H24">
        <v>32150</v>
      </c>
    </row>
    <row r="25" spans="1:8" x14ac:dyDescent="0.25">
      <c r="A25" t="s">
        <v>80</v>
      </c>
      <c r="B25" t="s">
        <v>159</v>
      </c>
      <c r="C25">
        <v>53</v>
      </c>
      <c r="D25">
        <v>49</v>
      </c>
      <c r="E25" t="s">
        <v>160</v>
      </c>
      <c r="F25" t="s">
        <v>62</v>
      </c>
      <c r="G25" t="s">
        <v>161</v>
      </c>
      <c r="H25">
        <v>32150</v>
      </c>
    </row>
    <row r="26" spans="1:8" x14ac:dyDescent="0.25">
      <c r="A26" t="s">
        <v>80</v>
      </c>
      <c r="B26" t="s">
        <v>162</v>
      </c>
      <c r="C26">
        <v>53</v>
      </c>
      <c r="D26">
        <v>51</v>
      </c>
      <c r="E26" t="s">
        <v>163</v>
      </c>
      <c r="F26" t="s">
        <v>164</v>
      </c>
      <c r="G26" t="s">
        <v>165</v>
      </c>
      <c r="H26">
        <v>32150</v>
      </c>
    </row>
    <row r="27" spans="1:8" x14ac:dyDescent="0.25">
      <c r="A27" t="s">
        <v>80</v>
      </c>
      <c r="B27" t="s">
        <v>166</v>
      </c>
      <c r="C27">
        <v>53</v>
      </c>
      <c r="D27">
        <v>53</v>
      </c>
      <c r="E27" t="s">
        <v>167</v>
      </c>
      <c r="F27" t="s">
        <v>168</v>
      </c>
      <c r="G27" t="s">
        <v>169</v>
      </c>
      <c r="H27">
        <v>40100</v>
      </c>
    </row>
    <row r="28" spans="1:8" x14ac:dyDescent="0.25">
      <c r="A28" t="s">
        <v>80</v>
      </c>
      <c r="B28" t="s">
        <v>170</v>
      </c>
      <c r="C28">
        <v>53</v>
      </c>
      <c r="D28">
        <v>55</v>
      </c>
      <c r="E28" t="s">
        <v>171</v>
      </c>
      <c r="F28" t="s">
        <v>65</v>
      </c>
      <c r="G28" t="s">
        <v>172</v>
      </c>
      <c r="H28">
        <v>38450</v>
      </c>
    </row>
    <row r="29" spans="1:8" x14ac:dyDescent="0.25">
      <c r="A29" t="s">
        <v>80</v>
      </c>
      <c r="B29" t="s">
        <v>173</v>
      </c>
      <c r="C29">
        <v>53</v>
      </c>
      <c r="D29">
        <v>57</v>
      </c>
      <c r="E29" t="s">
        <v>174</v>
      </c>
      <c r="F29" t="s">
        <v>175</v>
      </c>
      <c r="G29" t="s">
        <v>176</v>
      </c>
      <c r="H29">
        <v>38000</v>
      </c>
    </row>
    <row r="30" spans="1:8" x14ac:dyDescent="0.25">
      <c r="A30" t="s">
        <v>80</v>
      </c>
      <c r="B30" t="s">
        <v>177</v>
      </c>
      <c r="C30">
        <v>53</v>
      </c>
      <c r="D30">
        <v>59</v>
      </c>
      <c r="E30" t="s">
        <v>100</v>
      </c>
      <c r="F30" t="s">
        <v>101</v>
      </c>
      <c r="G30" t="s">
        <v>178</v>
      </c>
      <c r="H30">
        <v>43950</v>
      </c>
    </row>
    <row r="31" spans="1:8" x14ac:dyDescent="0.25">
      <c r="A31" t="s">
        <v>80</v>
      </c>
      <c r="B31" t="s">
        <v>179</v>
      </c>
      <c r="C31">
        <v>53</v>
      </c>
      <c r="D31">
        <v>61</v>
      </c>
      <c r="E31" t="s">
        <v>134</v>
      </c>
      <c r="F31" t="s">
        <v>135</v>
      </c>
      <c r="G31" t="s">
        <v>180</v>
      </c>
      <c r="H31">
        <v>55350</v>
      </c>
    </row>
    <row r="32" spans="1:8" x14ac:dyDescent="0.25">
      <c r="A32" t="s">
        <v>80</v>
      </c>
      <c r="B32" t="s">
        <v>181</v>
      </c>
      <c r="C32">
        <v>53</v>
      </c>
      <c r="D32">
        <v>63</v>
      </c>
      <c r="E32" t="s">
        <v>182</v>
      </c>
      <c r="F32" t="s">
        <v>183</v>
      </c>
      <c r="G32" t="s">
        <v>184</v>
      </c>
      <c r="H32">
        <v>35850</v>
      </c>
    </row>
    <row r="33" spans="1:8" x14ac:dyDescent="0.25">
      <c r="A33" t="s">
        <v>80</v>
      </c>
      <c r="B33" t="s">
        <v>185</v>
      </c>
      <c r="C33">
        <v>53</v>
      </c>
      <c r="D33">
        <v>65</v>
      </c>
      <c r="E33" t="s">
        <v>186</v>
      </c>
      <c r="F33" t="s">
        <v>187</v>
      </c>
      <c r="G33" t="s">
        <v>188</v>
      </c>
      <c r="H33">
        <v>32150</v>
      </c>
    </row>
    <row r="34" spans="1:8" x14ac:dyDescent="0.25">
      <c r="A34" t="s">
        <v>80</v>
      </c>
      <c r="B34" t="s">
        <v>189</v>
      </c>
      <c r="C34">
        <v>53</v>
      </c>
      <c r="D34">
        <v>67</v>
      </c>
      <c r="E34" t="s">
        <v>190</v>
      </c>
      <c r="F34" t="s">
        <v>191</v>
      </c>
      <c r="G34" t="s">
        <v>192</v>
      </c>
      <c r="H34">
        <v>41850</v>
      </c>
    </row>
    <row r="35" spans="1:8" x14ac:dyDescent="0.25">
      <c r="A35" t="s">
        <v>80</v>
      </c>
      <c r="B35" t="s">
        <v>193</v>
      </c>
      <c r="C35">
        <v>53</v>
      </c>
      <c r="D35">
        <v>69</v>
      </c>
      <c r="E35" t="s">
        <v>194</v>
      </c>
      <c r="F35" t="s">
        <v>72</v>
      </c>
      <c r="G35" t="s">
        <v>195</v>
      </c>
      <c r="H35">
        <v>32150</v>
      </c>
    </row>
    <row r="36" spans="1:8" x14ac:dyDescent="0.25">
      <c r="A36" t="s">
        <v>80</v>
      </c>
      <c r="B36" t="s">
        <v>196</v>
      </c>
      <c r="C36">
        <v>53</v>
      </c>
      <c r="D36">
        <v>71</v>
      </c>
      <c r="E36" t="s">
        <v>197</v>
      </c>
      <c r="F36" t="s">
        <v>198</v>
      </c>
      <c r="G36" t="s">
        <v>199</v>
      </c>
      <c r="H36">
        <v>33550</v>
      </c>
    </row>
    <row r="37" spans="1:8" x14ac:dyDescent="0.25">
      <c r="A37" t="s">
        <v>80</v>
      </c>
      <c r="B37" t="s">
        <v>200</v>
      </c>
      <c r="C37">
        <v>53</v>
      </c>
      <c r="D37">
        <v>73</v>
      </c>
      <c r="E37" t="s">
        <v>201</v>
      </c>
      <c r="F37" t="s">
        <v>202</v>
      </c>
      <c r="G37" t="s">
        <v>203</v>
      </c>
      <c r="H37">
        <v>39550</v>
      </c>
    </row>
    <row r="38" spans="1:8" x14ac:dyDescent="0.25">
      <c r="A38" t="s">
        <v>80</v>
      </c>
      <c r="B38" t="s">
        <v>204</v>
      </c>
      <c r="C38">
        <v>53</v>
      </c>
      <c r="D38">
        <v>75</v>
      </c>
      <c r="E38" t="s">
        <v>205</v>
      </c>
      <c r="F38" t="s">
        <v>75</v>
      </c>
      <c r="G38" t="s">
        <v>206</v>
      </c>
      <c r="H38">
        <v>35800</v>
      </c>
    </row>
    <row r="39" spans="1:8" x14ac:dyDescent="0.25">
      <c r="A39" t="s">
        <v>80</v>
      </c>
      <c r="B39" t="s">
        <v>207</v>
      </c>
      <c r="C39">
        <v>53</v>
      </c>
      <c r="D39">
        <v>77</v>
      </c>
      <c r="E39" t="s">
        <v>208</v>
      </c>
      <c r="F39" t="s">
        <v>209</v>
      </c>
      <c r="G39" t="s">
        <v>210</v>
      </c>
      <c r="H39">
        <v>32150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 Average</vt:lpstr>
      <vt:lpstr>County Selection</vt:lpstr>
      <vt:lpstr>Sheet1</vt:lpstr>
      <vt:lpstr>'Income Average'!Print_Area</vt:lpstr>
      <vt:lpstr>'Income Average'!Print_Titles</vt:lpstr>
    </vt:vector>
  </TitlesOfParts>
  <Company>Novogradac &amp; Company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Liu</dc:creator>
  <cp:lastModifiedBy>Whitney Goetter</cp:lastModifiedBy>
  <cp:lastPrinted>2010-02-03T18:28:36Z</cp:lastPrinted>
  <dcterms:created xsi:type="dcterms:W3CDTF">1999-06-15T16:28:04Z</dcterms:created>
  <dcterms:modified xsi:type="dcterms:W3CDTF">2019-05-17T16:23:34Z</dcterms:modified>
</cp:coreProperties>
</file>