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24226"/>
  <bookViews>
    <workbookView xWindow="0" yWindow="0" windowWidth="28800" windowHeight="12795"/>
  </bookViews>
  <sheets>
    <sheet name="Application Checklist" sheetId="1" r:id="rId1"/>
    <sheet name="Portfolio Checklist" sheetId="31" r:id="rId2"/>
    <sheet name="Signature Page" sheetId="2" r:id="rId3"/>
    <sheet name="App Fee" sheetId="3" r:id="rId4"/>
    <sheet name="1A Summary" sheetId="4" r:id="rId5"/>
    <sheet name="1B Units &amp; SF" sheetId="5" r:id="rId6"/>
    <sheet name="1C Buildings" sheetId="6" r:id="rId7"/>
    <sheet name="2A Description" sheetId="7" r:id="rId8"/>
    <sheet name="2B ESDS" sheetId="9" r:id="rId9"/>
    <sheet name="2C Acquisition Credit" sheetId="10" r:id="rId10"/>
    <sheet name="3 Population" sheetId="11" r:id="rId11"/>
    <sheet name="4 Relocation" sheetId="12" r:id="rId12"/>
    <sheet name="5 Timeline" sheetId="13" r:id="rId13"/>
    <sheet name="6A Sources and Uses" sheetId="14" r:id="rId14"/>
    <sheet name="TDC Limit Hidden" sheetId="15" state="hidden" r:id="rId15"/>
    <sheet name="6B LIHTC Budget" sheetId="16" r:id="rId16"/>
    <sheet name="6C LIHTC Calc" sheetId="17" r:id="rId17"/>
    <sheet name="6D TDC Limit" sheetId="18" r:id="rId18"/>
    <sheet name="7A Financing Terms" sheetId="19" r:id="rId19"/>
    <sheet name="7B Historic Tax Credits" sheetId="20" r:id="rId20"/>
    <sheet name="8A Rents" sheetId="21" r:id="rId21"/>
    <sheet name="8B Pro Forma" sheetId="22" r:id="rId22"/>
    <sheet name="9A Ownership" sheetId="23" r:id="rId23"/>
    <sheet name="9B Property Mgmt" sheetId="28" r:id="rId24"/>
    <sheet name="9C Contacts" sheetId="24" r:id="rId25"/>
    <sheet name="9C ID of Interest" sheetId="25" r:id="rId26"/>
    <sheet name="10 Scoring " sheetId="29" r:id="rId27"/>
    <sheet name="hidden - ScoringLists" sheetId="27" state="hidden" r:id="rId28"/>
  </sheets>
  <externalReferences>
    <externalReference r:id="rId29"/>
    <externalReference r:id="rId30"/>
  </externalReferences>
  <definedNames>
    <definedName name="LIH40percent">'hidden - ScoringLists'!$B$56:$B$57</definedName>
    <definedName name="LIH50percent">'hidden - ScoringLists'!$B$59:$B$63</definedName>
    <definedName name="LIH60percent">'hidden - ScoringLists'!$B$65:$B$70</definedName>
    <definedName name="location_eff">'hidden - ScoringLists'!$B$46:$B$48</definedName>
    <definedName name="lower_income">'hidden - ScoringLists'!$B$3:$B$10</definedName>
    <definedName name="OneToSixPoints">#REF!</definedName>
    <definedName name="Points1to5">#REF!</definedName>
    <definedName name="_xlnm.Print_Area" localSheetId="4">'1A Summary'!$A$1:$P$81</definedName>
    <definedName name="_xlnm.Print_Area" localSheetId="5">'1B Units &amp; SF'!$A$1:$H$31</definedName>
    <definedName name="_xlnm.Print_Area" localSheetId="6">'1C Buildings'!$A$1:$K$38</definedName>
    <definedName name="_xlnm.Print_Area" localSheetId="7">'2A Description'!$A$1:$N$44</definedName>
    <definedName name="_xlnm.Print_Area" localSheetId="8">'2B ESDS'!#REF!</definedName>
    <definedName name="_xlnm.Print_Area" localSheetId="9">'2C Acquisition Credit'!$A$1:$I$34</definedName>
    <definedName name="_xlnm.Print_Area" localSheetId="10">'3 Population'!$A$1:$N$38</definedName>
    <definedName name="_xlnm.Print_Area" localSheetId="12">'5 Timeline'!$A$1:$D$50</definedName>
    <definedName name="_xlnm.Print_Area" localSheetId="13">'6A Sources and Uses'!$B$10:$V$121</definedName>
    <definedName name="_xlnm.Print_Area" localSheetId="15">'6B LIHTC Budget'!$A$1:$I$112</definedName>
    <definedName name="_xlnm.Print_Area" localSheetId="18">'7A Financing Terms'!$A$1:$M$49</definedName>
    <definedName name="_xlnm.Print_Area" localSheetId="20">'8A Rents'!$B$1:$K$17</definedName>
    <definedName name="_xlnm.Print_Area" localSheetId="21">'8B Pro Forma'!$A$1:$M$108</definedName>
    <definedName name="_xlnm.Print_Area" localSheetId="22">'9A Ownership'!$A$1:$N$42</definedName>
    <definedName name="_xlnm.Print_Area" localSheetId="23">'9B Property Mgmt'!$A$1:$N$33</definedName>
    <definedName name="_xlnm.Print_Area" localSheetId="24">'9C Contacts'!$B$2:$I$175</definedName>
    <definedName name="_xlnm.Print_Area" localSheetId="25">'9C ID of Interest'!$A$1:$V$32</definedName>
    <definedName name="_xlnm.Print_Area" localSheetId="3">'App Fee'!$A$1:$H$19</definedName>
    <definedName name="_xlnm.Print_Area" localSheetId="0">'Application Checklist'!$A$1:$M$146</definedName>
    <definedName name="_xlnm.Print_Area" localSheetId="2">'Signature Page'!$A$1:$K$47</definedName>
    <definedName name="_xlnm.Print_Titles" localSheetId="13">'6A Sources and Uses'!$10:$18</definedName>
    <definedName name="Select_from_list">'TDC Limit Hidden'!$B$1:$B$5</definedName>
    <definedName name="SixOrEight">#REF!</definedName>
    <definedName name="TDC_Limits">'TDC Limit Hidden'!$B$1:$B$5</definedName>
    <definedName name="Z_1B6CD137_2613_4D41_AC2A_F2F894E3C087_.wvu.PrintArea" localSheetId="20" hidden="1">'8A Rents'!$A$2:$N$18</definedName>
    <definedName name="Z_1B6CD137_2613_4D41_AC2A_F2F894E3C087_.wvu.PrintArea" localSheetId="21" hidden="1">'8B Pro Forma'!$A$3:$N$105</definedName>
    <definedName name="Z_BF20CC56_EA05_47B4_8174_543B4536EDD8_.wvu.PrintArea" localSheetId="15" hidden="1">'6B LIHTC Budget'!$A$1:$I$112</definedName>
    <definedName name="zerofive">#REF!</definedName>
    <definedName name="zeroten">#REF!</definedName>
  </definedNames>
  <calcPr calcId="152511" iterate="1"/>
</workbook>
</file>

<file path=xl/calcChain.xml><?xml version="1.0" encoding="utf-8"?>
<calcChain xmlns="http://schemas.openxmlformats.org/spreadsheetml/2006/main">
  <c r="M247" i="29" l="1"/>
  <c r="G17" i="18"/>
  <c r="M17" i="18" l="1"/>
  <c r="L17" i="18"/>
  <c r="I17" i="18"/>
  <c r="H17" i="18"/>
  <c r="M222" i="29" l="1"/>
  <c r="M230" i="29"/>
  <c r="M196" i="29"/>
  <c r="M202" i="29"/>
  <c r="M160" i="29"/>
  <c r="M152" i="29"/>
  <c r="M189" i="29" l="1"/>
  <c r="H9" i="21" l="1"/>
  <c r="H10" i="21"/>
  <c r="J33" i="19" l="1"/>
  <c r="H17" i="19" l="1"/>
  <c r="D28" i="5" l="1"/>
  <c r="D30" i="5"/>
  <c r="F13" i="14" l="1"/>
  <c r="K96" i="14" l="1"/>
  <c r="H53" i="16" l="1"/>
  <c r="G53" i="16"/>
  <c r="H21" i="10"/>
  <c r="H22" i="10"/>
  <c r="H23" i="10"/>
  <c r="H24" i="10"/>
  <c r="H25" i="10"/>
  <c r="H26" i="10"/>
  <c r="H27" i="10"/>
  <c r="H28" i="10"/>
  <c r="H29" i="10"/>
  <c r="H30" i="10"/>
  <c r="H31" i="10"/>
  <c r="H32" i="10"/>
  <c r="H33" i="10"/>
  <c r="H34" i="10"/>
  <c r="H20" i="10"/>
  <c r="H19" i="10"/>
  <c r="K134" i="29" l="1"/>
  <c r="M26" i="29"/>
  <c r="J67" i="29" l="1"/>
  <c r="M59" i="29" s="1"/>
  <c r="I12" i="6" l="1"/>
  <c r="I11" i="6"/>
  <c r="H6" i="6" l="1"/>
  <c r="D5" i="24" l="1"/>
  <c r="M117" i="29" l="1"/>
  <c r="I99" i="29" l="1"/>
  <c r="I100" i="29"/>
  <c r="M70" i="29"/>
  <c r="I101" i="29" l="1"/>
  <c r="I103" i="29" l="1"/>
  <c r="M92" i="29" s="1"/>
  <c r="I23" i="29"/>
  <c r="M33" i="29"/>
  <c r="M27" i="27"/>
  <c r="E18" i="17" l="1"/>
  <c r="B17" i="17"/>
  <c r="H107" i="16"/>
  <c r="G107" i="16"/>
  <c r="H97" i="16"/>
  <c r="G97" i="16"/>
  <c r="H83" i="16"/>
  <c r="G83" i="16"/>
  <c r="H77" i="16"/>
  <c r="G77" i="16"/>
  <c r="H66" i="16"/>
  <c r="G66" i="16"/>
  <c r="H58" i="16"/>
  <c r="G58" i="16"/>
  <c r="H37" i="16"/>
  <c r="G37" i="16"/>
  <c r="H18" i="16"/>
  <c r="G18" i="16"/>
  <c r="H110" i="16" l="1"/>
  <c r="E10" i="17" s="1"/>
  <c r="G110" i="16"/>
  <c r="D10" i="17" s="1"/>
  <c r="E15" i="17" l="1"/>
  <c r="E17" i="17" s="1"/>
  <c r="E20" i="17" s="1"/>
  <c r="E22" i="17" s="1"/>
  <c r="E24" i="17" s="1"/>
  <c r="D15" i="17"/>
  <c r="D17" i="17" s="1"/>
  <c r="D20" i="17" s="1"/>
  <c r="D22" i="17" s="1"/>
  <c r="D24" i="17" s="1"/>
  <c r="M19" i="18"/>
  <c r="L19" i="18"/>
  <c r="I19" i="18"/>
  <c r="H19" i="18"/>
  <c r="G19" i="18"/>
  <c r="E26" i="17" l="1"/>
  <c r="M21" i="18"/>
  <c r="I111" i="29" l="1"/>
  <c r="K20" i="14"/>
  <c r="F12" i="16" s="1"/>
  <c r="S20" i="14"/>
  <c r="K21" i="14"/>
  <c r="F13" i="16" s="1"/>
  <c r="S21" i="14"/>
  <c r="K22" i="14"/>
  <c r="F14" i="16" s="1"/>
  <c r="S22" i="14"/>
  <c r="K23" i="14"/>
  <c r="F15" i="16" s="1"/>
  <c r="S23" i="14"/>
  <c r="K24" i="14"/>
  <c r="F16" i="16" s="1"/>
  <c r="S24" i="14"/>
  <c r="K25" i="14"/>
  <c r="F17" i="16" s="1"/>
  <c r="S25" i="14"/>
  <c r="L26" i="14"/>
  <c r="M26" i="14"/>
  <c r="N26" i="14"/>
  <c r="O26" i="14"/>
  <c r="P26" i="14"/>
  <c r="Q26" i="14"/>
  <c r="T26" i="14"/>
  <c r="U26" i="14"/>
  <c r="K29" i="14"/>
  <c r="S29" i="14"/>
  <c r="K30" i="14"/>
  <c r="F22" i="16" s="1"/>
  <c r="S30" i="14"/>
  <c r="K31" i="14"/>
  <c r="S31" i="14"/>
  <c r="K32" i="14"/>
  <c r="F24" i="16" s="1"/>
  <c r="S32" i="14"/>
  <c r="K33" i="14"/>
  <c r="S33" i="14"/>
  <c r="K34" i="14"/>
  <c r="F26" i="16" s="1"/>
  <c r="S34" i="14"/>
  <c r="K35" i="14"/>
  <c r="S35" i="14"/>
  <c r="K36" i="14"/>
  <c r="F28" i="16" s="1"/>
  <c r="S36" i="14"/>
  <c r="K37" i="14"/>
  <c r="F29" i="16" s="1"/>
  <c r="S37" i="14"/>
  <c r="K38" i="14"/>
  <c r="F30" i="16" s="1"/>
  <c r="S38" i="14"/>
  <c r="K39" i="14"/>
  <c r="F31" i="16" s="1"/>
  <c r="S39" i="14"/>
  <c r="K40" i="14"/>
  <c r="J40" i="14" s="1"/>
  <c r="S40" i="14"/>
  <c r="K41" i="14"/>
  <c r="F33" i="16" s="1"/>
  <c r="S41" i="14"/>
  <c r="K42" i="14"/>
  <c r="S42" i="14"/>
  <c r="K43" i="14"/>
  <c r="F35" i="16" s="1"/>
  <c r="S43" i="14"/>
  <c r="K44" i="14"/>
  <c r="F36" i="16" s="1"/>
  <c r="S44" i="14"/>
  <c r="L45" i="14"/>
  <c r="M45" i="14"/>
  <c r="N45" i="14"/>
  <c r="O45" i="14"/>
  <c r="P45" i="14"/>
  <c r="Q45" i="14"/>
  <c r="T45" i="14"/>
  <c r="U45" i="14"/>
  <c r="K48" i="14"/>
  <c r="F40" i="16" s="1"/>
  <c r="S48" i="14"/>
  <c r="K49" i="14"/>
  <c r="S49" i="14"/>
  <c r="K50" i="14"/>
  <c r="F42" i="16" s="1"/>
  <c r="S50" i="14"/>
  <c r="K51" i="14"/>
  <c r="F43" i="16" s="1"/>
  <c r="S51" i="14"/>
  <c r="K52" i="14"/>
  <c r="F44" i="16" s="1"/>
  <c r="S52" i="14"/>
  <c r="K53" i="14"/>
  <c r="S53" i="14"/>
  <c r="K54" i="14"/>
  <c r="F46" i="16" s="1"/>
  <c r="S54" i="14"/>
  <c r="K55" i="14"/>
  <c r="F47" i="16" s="1"/>
  <c r="S55" i="14"/>
  <c r="K56" i="14"/>
  <c r="F48" i="16" s="1"/>
  <c r="S56" i="14"/>
  <c r="K57" i="14"/>
  <c r="F49" i="16" s="1"/>
  <c r="S57" i="14"/>
  <c r="K58" i="14"/>
  <c r="F50" i="16" s="1"/>
  <c r="S58" i="14"/>
  <c r="K59" i="14"/>
  <c r="F51" i="16" s="1"/>
  <c r="S59" i="14"/>
  <c r="K60" i="14"/>
  <c r="F52" i="16" s="1"/>
  <c r="S60" i="14"/>
  <c r="L61" i="14"/>
  <c r="M61" i="14"/>
  <c r="N61" i="14"/>
  <c r="O61" i="14"/>
  <c r="P61" i="14"/>
  <c r="Q61" i="14"/>
  <c r="T61" i="14"/>
  <c r="U61" i="14"/>
  <c r="K64" i="14"/>
  <c r="F56" i="16" s="1"/>
  <c r="S64" i="14"/>
  <c r="K65" i="14"/>
  <c r="F57" i="16" s="1"/>
  <c r="S65" i="14"/>
  <c r="L66" i="14"/>
  <c r="M66" i="14"/>
  <c r="N66" i="14"/>
  <c r="O66" i="14"/>
  <c r="P66" i="14"/>
  <c r="Q66" i="14"/>
  <c r="T66" i="14"/>
  <c r="U66" i="14"/>
  <c r="K69" i="14"/>
  <c r="F61" i="16" s="1"/>
  <c r="S69" i="14"/>
  <c r="K70" i="14"/>
  <c r="F62" i="16" s="1"/>
  <c r="S70" i="14"/>
  <c r="K71" i="14"/>
  <c r="F63" i="16" s="1"/>
  <c r="S71" i="14"/>
  <c r="K72" i="14"/>
  <c r="F64" i="16" s="1"/>
  <c r="S72" i="14"/>
  <c r="K73" i="14"/>
  <c r="F65" i="16" s="1"/>
  <c r="S73" i="14"/>
  <c r="L74" i="14"/>
  <c r="M74" i="14"/>
  <c r="N74" i="14"/>
  <c r="O74" i="14"/>
  <c r="P74" i="14"/>
  <c r="Q74" i="14"/>
  <c r="T74" i="14"/>
  <c r="U74" i="14"/>
  <c r="K77" i="14"/>
  <c r="F69" i="16" s="1"/>
  <c r="S77" i="14"/>
  <c r="K78" i="14"/>
  <c r="F70" i="16" s="1"/>
  <c r="S78" i="14"/>
  <c r="K79" i="14"/>
  <c r="F71" i="16" s="1"/>
  <c r="S79" i="14"/>
  <c r="K80" i="14"/>
  <c r="F72" i="16" s="1"/>
  <c r="S80" i="14"/>
  <c r="K81" i="14"/>
  <c r="F73" i="16" s="1"/>
  <c r="S81" i="14"/>
  <c r="K82" i="14"/>
  <c r="F74" i="16" s="1"/>
  <c r="S82" i="14"/>
  <c r="K83" i="14"/>
  <c r="F75" i="16" s="1"/>
  <c r="S83" i="14"/>
  <c r="K84" i="14"/>
  <c r="F76" i="16" s="1"/>
  <c r="S84" i="14"/>
  <c r="L85" i="14"/>
  <c r="M85" i="14"/>
  <c r="N85" i="14"/>
  <c r="O85" i="14"/>
  <c r="P85" i="14"/>
  <c r="Q85" i="14"/>
  <c r="T85" i="14"/>
  <c r="U85" i="14"/>
  <c r="K88" i="14"/>
  <c r="S88" i="14"/>
  <c r="K89" i="14"/>
  <c r="F81" i="16" s="1"/>
  <c r="S89" i="14"/>
  <c r="K90" i="14"/>
  <c r="F82" i="16" s="1"/>
  <c r="S90" i="14"/>
  <c r="L91" i="14"/>
  <c r="M91" i="14"/>
  <c r="N91" i="14"/>
  <c r="O91" i="14"/>
  <c r="P91" i="14"/>
  <c r="Q91" i="14"/>
  <c r="T91" i="14"/>
  <c r="U91" i="14"/>
  <c r="K94" i="14"/>
  <c r="F86" i="16" s="1"/>
  <c r="S94" i="14"/>
  <c r="K95" i="14"/>
  <c r="F87" i="16" s="1"/>
  <c r="S95" i="14"/>
  <c r="F88" i="16"/>
  <c r="S96" i="14"/>
  <c r="K97" i="14"/>
  <c r="F89" i="16" s="1"/>
  <c r="S97" i="14"/>
  <c r="K98" i="14"/>
  <c r="S98" i="14"/>
  <c r="K99" i="14"/>
  <c r="F91" i="16" s="1"/>
  <c r="S99" i="14"/>
  <c r="K100" i="14"/>
  <c r="F92" i="16" s="1"/>
  <c r="S100" i="14"/>
  <c r="K101" i="14"/>
  <c r="F93" i="16" s="1"/>
  <c r="S101" i="14"/>
  <c r="K102" i="14"/>
  <c r="F94" i="16" s="1"/>
  <c r="S102" i="14"/>
  <c r="K103" i="14"/>
  <c r="F95" i="16" s="1"/>
  <c r="S103" i="14"/>
  <c r="K104" i="14"/>
  <c r="F96" i="16" s="1"/>
  <c r="S104" i="14"/>
  <c r="L105" i="14"/>
  <c r="M105" i="14"/>
  <c r="N105" i="14"/>
  <c r="O105" i="14"/>
  <c r="P105" i="14"/>
  <c r="Q105" i="14"/>
  <c r="T105" i="14"/>
  <c r="U105" i="14"/>
  <c r="K109" i="14"/>
  <c r="F100" i="16" s="1"/>
  <c r="S109" i="14"/>
  <c r="K110" i="14"/>
  <c r="F101" i="16" s="1"/>
  <c r="S110" i="14"/>
  <c r="K111" i="14"/>
  <c r="F102" i="16" s="1"/>
  <c r="S111" i="14"/>
  <c r="K112" i="14"/>
  <c r="F103" i="16" s="1"/>
  <c r="S112" i="14"/>
  <c r="K113" i="14"/>
  <c r="F104" i="16" s="1"/>
  <c r="S113" i="14"/>
  <c r="K114" i="14"/>
  <c r="F105" i="16" s="1"/>
  <c r="S114" i="14"/>
  <c r="K115" i="14"/>
  <c r="F106" i="16" s="1"/>
  <c r="S115" i="14"/>
  <c r="L116" i="14"/>
  <c r="M116" i="14"/>
  <c r="N116" i="14"/>
  <c r="O116" i="14"/>
  <c r="P116" i="14"/>
  <c r="Q116" i="14"/>
  <c r="T116" i="14"/>
  <c r="U116" i="14"/>
  <c r="F90" i="16" l="1"/>
  <c r="F97" i="16" s="1"/>
  <c r="J98" i="14"/>
  <c r="F18" i="16"/>
  <c r="J44" i="14"/>
  <c r="F58" i="16"/>
  <c r="J33" i="14"/>
  <c r="F25" i="16"/>
  <c r="F107" i="16"/>
  <c r="K91" i="14"/>
  <c r="F80" i="16"/>
  <c r="F83" i="16" s="1"/>
  <c r="F77" i="16"/>
  <c r="F66" i="16"/>
  <c r="J53" i="14"/>
  <c r="F45" i="16"/>
  <c r="J49" i="14"/>
  <c r="F41" i="16"/>
  <c r="F53" i="16" s="1"/>
  <c r="J21" i="14"/>
  <c r="J35" i="14"/>
  <c r="F27" i="16"/>
  <c r="J31" i="14"/>
  <c r="F23" i="16"/>
  <c r="J29" i="14"/>
  <c r="F21" i="16"/>
  <c r="J42" i="14"/>
  <c r="F34" i="16"/>
  <c r="F32" i="16"/>
  <c r="J99" i="14"/>
  <c r="J103" i="14"/>
  <c r="J101" i="14"/>
  <c r="J52" i="14"/>
  <c r="J48" i="14"/>
  <c r="J38" i="14"/>
  <c r="J36" i="14"/>
  <c r="J30" i="14"/>
  <c r="J25" i="14"/>
  <c r="J114" i="14"/>
  <c r="J112" i="14"/>
  <c r="Q119" i="14"/>
  <c r="J23" i="14"/>
  <c r="S105" i="14"/>
  <c r="S116" i="14"/>
  <c r="K85" i="14"/>
  <c r="J115" i="14"/>
  <c r="J104" i="14"/>
  <c r="J111" i="14"/>
  <c r="K116" i="14"/>
  <c r="J102" i="14"/>
  <c r="J100" i="14"/>
  <c r="J54" i="14"/>
  <c r="J39" i="14"/>
  <c r="J37" i="14"/>
  <c r="J64" i="14"/>
  <c r="J59" i="14"/>
  <c r="J57" i="14"/>
  <c r="J55" i="14"/>
  <c r="K61" i="14"/>
  <c r="S45" i="14"/>
  <c r="J110" i="14"/>
  <c r="P119" i="14"/>
  <c r="J113" i="14"/>
  <c r="J51" i="14"/>
  <c r="J43" i="14"/>
  <c r="J41" i="14"/>
  <c r="J34" i="14"/>
  <c r="J32" i="14"/>
  <c r="U119" i="14"/>
  <c r="J24" i="14"/>
  <c r="J22" i="14"/>
  <c r="S26" i="14"/>
  <c r="N119" i="14"/>
  <c r="S74" i="14"/>
  <c r="L119" i="14"/>
  <c r="J109" i="14"/>
  <c r="S91" i="14"/>
  <c r="J50" i="14"/>
  <c r="K45" i="14"/>
  <c r="K26" i="14"/>
  <c r="J90" i="14"/>
  <c r="S85" i="14"/>
  <c r="O119" i="14"/>
  <c r="T119" i="14"/>
  <c r="J60" i="14"/>
  <c r="J58" i="14"/>
  <c r="J56" i="14"/>
  <c r="M119" i="14"/>
  <c r="J20" i="14"/>
  <c r="J97" i="14"/>
  <c r="J96" i="14"/>
  <c r="J95" i="14"/>
  <c r="J94" i="14"/>
  <c r="J89" i="14"/>
  <c r="J88" i="14"/>
  <c r="J84" i="14"/>
  <c r="J83" i="14"/>
  <c r="J82" i="14"/>
  <c r="J81" i="14"/>
  <c r="J80" i="14"/>
  <c r="J79" i="14"/>
  <c r="J78" i="14"/>
  <c r="J77" i="14"/>
  <c r="J73" i="14"/>
  <c r="J72" i="14"/>
  <c r="J71" i="14"/>
  <c r="J70" i="14"/>
  <c r="J69" i="14"/>
  <c r="S66" i="14"/>
  <c r="J65" i="14"/>
  <c r="S61" i="14"/>
  <c r="K74" i="14"/>
  <c r="K66" i="14"/>
  <c r="K105" i="14"/>
  <c r="F110" i="16" l="1"/>
  <c r="K118" i="14"/>
  <c r="J61" i="14"/>
  <c r="G128" i="14" s="1"/>
  <c r="F37" i="16"/>
  <c r="S119" i="14"/>
  <c r="J45" i="14"/>
  <c r="G127" i="14" s="1"/>
  <c r="J26" i="14"/>
  <c r="G34" i="14"/>
  <c r="J116" i="14"/>
  <c r="G35" i="14"/>
  <c r="S118" i="14"/>
  <c r="K119" i="14"/>
  <c r="J105" i="14"/>
  <c r="G131" i="14" s="1"/>
  <c r="J74" i="14"/>
  <c r="J85" i="14"/>
  <c r="J91" i="14"/>
  <c r="G130" i="14" s="1"/>
  <c r="J66" i="14"/>
  <c r="G126" i="14" l="1"/>
  <c r="J118" i="14"/>
  <c r="J119" i="14"/>
  <c r="E30" i="17"/>
  <c r="M23" i="18"/>
  <c r="I88" i="29"/>
  <c r="I89" i="29" s="1"/>
  <c r="M80" i="29" s="1"/>
  <c r="G129" i="14"/>
  <c r="G132" i="14" l="1"/>
  <c r="M26" i="18"/>
  <c r="I20" i="14"/>
  <c r="I34" i="14"/>
  <c r="I32" i="14"/>
  <c r="I35" i="14"/>
  <c r="I36" i="14"/>
  <c r="I37" i="14"/>
  <c r="I38" i="14"/>
  <c r="I39" i="14"/>
  <c r="I40" i="14"/>
  <c r="I41" i="14"/>
  <c r="I42" i="14"/>
  <c r="I43" i="14"/>
  <c r="I44" i="14"/>
  <c r="I48" i="14"/>
  <c r="I49" i="14"/>
  <c r="I50" i="14"/>
  <c r="I51" i="14"/>
  <c r="I52" i="14"/>
  <c r="I53" i="14"/>
  <c r="I54" i="14"/>
  <c r="I22" i="14"/>
  <c r="I21" i="14"/>
  <c r="I23" i="14"/>
  <c r="I24" i="14"/>
  <c r="I25" i="14"/>
  <c r="I26" i="14"/>
  <c r="I29" i="14"/>
  <c r="I30" i="14"/>
  <c r="I31" i="14"/>
  <c r="I33" i="14"/>
  <c r="I114" i="14"/>
  <c r="I115" i="14"/>
  <c r="I58" i="14"/>
  <c r="I110" i="14"/>
  <c r="I112" i="14"/>
  <c r="I104" i="14"/>
  <c r="I55" i="14"/>
  <c r="I111" i="14"/>
  <c r="I56" i="14"/>
  <c r="I101" i="14"/>
  <c r="I103" i="14"/>
  <c r="I100" i="14"/>
  <c r="I102" i="14"/>
  <c r="I45" i="14"/>
  <c r="I90" i="14"/>
  <c r="I99" i="14"/>
  <c r="I113" i="14"/>
  <c r="I59" i="14"/>
  <c r="I98" i="14"/>
  <c r="I60" i="14"/>
  <c r="I116" i="14"/>
  <c r="I64" i="14"/>
  <c r="I109" i="14"/>
  <c r="I57" i="14"/>
  <c r="I70" i="14"/>
  <c r="I65" i="14"/>
  <c r="I89" i="14"/>
  <c r="I83" i="14"/>
  <c r="I61" i="14"/>
  <c r="I77" i="14"/>
  <c r="I96" i="14"/>
  <c r="I69" i="14"/>
  <c r="I73" i="14"/>
  <c r="I78" i="14"/>
  <c r="I72" i="14"/>
  <c r="I94" i="14"/>
  <c r="I88" i="14"/>
  <c r="I95" i="14"/>
  <c r="I82" i="14"/>
  <c r="I79" i="14"/>
  <c r="I80" i="14"/>
  <c r="I84" i="14"/>
  <c r="I81" i="14"/>
  <c r="I71" i="14"/>
  <c r="I97" i="14"/>
  <c r="I105" i="14"/>
  <c r="I66" i="14"/>
  <c r="I85" i="14"/>
  <c r="I74" i="14"/>
  <c r="I91" i="14"/>
  <c r="I112" i="29" l="1"/>
  <c r="I113" i="29" s="1"/>
  <c r="M28" i="18"/>
  <c r="M106" i="29" l="1"/>
  <c r="H19" i="22"/>
  <c r="I19" i="22" s="1"/>
  <c r="J19" i="22" s="1"/>
  <c r="K19" i="22" s="1"/>
  <c r="L19" i="22" s="1"/>
  <c r="M19" i="22" s="1"/>
  <c r="F73" i="22" s="1"/>
  <c r="G73" i="22" s="1"/>
  <c r="H73" i="22" s="1"/>
  <c r="I73" i="22" s="1"/>
  <c r="J73" i="22" s="1"/>
  <c r="K73" i="22" s="1"/>
  <c r="L73" i="22" s="1"/>
  <c r="M73" i="22" s="1"/>
  <c r="H20" i="22"/>
  <c r="I20" i="22" s="1"/>
  <c r="J20" i="22" s="1"/>
  <c r="K20" i="22" s="1"/>
  <c r="L20" i="22" s="1"/>
  <c r="M20" i="22" s="1"/>
  <c r="F74" i="22" s="1"/>
  <c r="G74" i="22" s="1"/>
  <c r="H74" i="22" s="1"/>
  <c r="I74" i="22" s="1"/>
  <c r="J74" i="22" s="1"/>
  <c r="K74" i="22" s="1"/>
  <c r="L74" i="22" s="1"/>
  <c r="M74" i="22" s="1"/>
  <c r="H21" i="22"/>
  <c r="I21" i="22" s="1"/>
  <c r="J21" i="22" s="1"/>
  <c r="K21" i="22" s="1"/>
  <c r="L21" i="22" s="1"/>
  <c r="M21" i="22" s="1"/>
  <c r="F75" i="22" s="1"/>
  <c r="G75" i="22" s="1"/>
  <c r="H75" i="22" s="1"/>
  <c r="I75" i="22" s="1"/>
  <c r="J75" i="22" s="1"/>
  <c r="K75" i="22" s="1"/>
  <c r="L75" i="22" s="1"/>
  <c r="M75" i="22" s="1"/>
  <c r="H22" i="22"/>
  <c r="I22" i="22" s="1"/>
  <c r="J22" i="22" s="1"/>
  <c r="K22" i="22" s="1"/>
  <c r="L22" i="22" s="1"/>
  <c r="M22" i="22" s="1"/>
  <c r="F76" i="22" s="1"/>
  <c r="G76" i="22" s="1"/>
  <c r="H76" i="22" s="1"/>
  <c r="I76" i="22" s="1"/>
  <c r="J76" i="22" s="1"/>
  <c r="K76" i="22" s="1"/>
  <c r="L76" i="22" s="1"/>
  <c r="M76" i="22" s="1"/>
  <c r="H23" i="22"/>
  <c r="I23" i="22" s="1"/>
  <c r="J23" i="22" s="1"/>
  <c r="K23" i="22" s="1"/>
  <c r="L23" i="22" s="1"/>
  <c r="M23" i="22" s="1"/>
  <c r="F77" i="22" s="1"/>
  <c r="G77" i="22" s="1"/>
  <c r="H77" i="22" s="1"/>
  <c r="I77" i="22" s="1"/>
  <c r="J77" i="22" s="1"/>
  <c r="K77" i="22" s="1"/>
  <c r="L77" i="22" s="1"/>
  <c r="M77" i="22" s="1"/>
  <c r="H24" i="22"/>
  <c r="I24" i="22" s="1"/>
  <c r="J24" i="22" s="1"/>
  <c r="K24" i="22" s="1"/>
  <c r="L24" i="22" s="1"/>
  <c r="M24" i="22" s="1"/>
  <c r="F78" i="22" s="1"/>
  <c r="G78" i="22" s="1"/>
  <c r="H78" i="22" s="1"/>
  <c r="I78" i="22" s="1"/>
  <c r="J78" i="22" s="1"/>
  <c r="K78" i="22" s="1"/>
  <c r="L78" i="22" s="1"/>
  <c r="M78" i="22" s="1"/>
  <c r="H25" i="22"/>
  <c r="I25" i="22" s="1"/>
  <c r="J25" i="22" s="1"/>
  <c r="K25" i="22" s="1"/>
  <c r="L25" i="22" s="1"/>
  <c r="M25" i="22" s="1"/>
  <c r="F79" i="22" s="1"/>
  <c r="G79" i="22" s="1"/>
  <c r="H79" i="22" s="1"/>
  <c r="I79" i="22" s="1"/>
  <c r="J79" i="22" s="1"/>
  <c r="K79" i="22" s="1"/>
  <c r="L79" i="22" s="1"/>
  <c r="M79" i="22" s="1"/>
  <c r="H26" i="22"/>
  <c r="I26" i="22" s="1"/>
  <c r="J26" i="22" s="1"/>
  <c r="K26" i="22" s="1"/>
  <c r="L26" i="22" s="1"/>
  <c r="M26" i="22" s="1"/>
  <c r="F80" i="22" s="1"/>
  <c r="G80" i="22" s="1"/>
  <c r="H80" i="22" s="1"/>
  <c r="I80" i="22" s="1"/>
  <c r="J80" i="22" s="1"/>
  <c r="K80" i="22" s="1"/>
  <c r="L80" i="22" s="1"/>
  <c r="M80" i="22" s="1"/>
  <c r="H27" i="22"/>
  <c r="I27" i="22" s="1"/>
  <c r="J27" i="22" s="1"/>
  <c r="K27" i="22" s="1"/>
  <c r="L27" i="22" s="1"/>
  <c r="M27" i="22" s="1"/>
  <c r="H9" i="5" l="1"/>
  <c r="H10" i="5"/>
  <c r="H11" i="5"/>
  <c r="H14" i="5"/>
  <c r="H13" i="5"/>
  <c r="G7" i="3" l="1"/>
  <c r="G9" i="3" s="1"/>
  <c r="G17" i="3"/>
  <c r="E31" i="17" l="1"/>
  <c r="E32" i="17" s="1"/>
  <c r="E34" i="17" s="1"/>
  <c r="C26" i="6"/>
  <c r="D26" i="6"/>
  <c r="D27" i="6"/>
  <c r="D28" i="6"/>
  <c r="D29" i="6"/>
  <c r="D30" i="6"/>
  <c r="D31" i="6"/>
  <c r="D32" i="6"/>
  <c r="D33" i="6"/>
  <c r="D34" i="6"/>
  <c r="D35" i="6"/>
  <c r="D36" i="6"/>
  <c r="D37" i="6"/>
  <c r="H8" i="5"/>
  <c r="C12" i="5"/>
  <c r="C15" i="5" s="1"/>
  <c r="H27" i="6"/>
  <c r="H28" i="6"/>
  <c r="H29" i="6"/>
  <c r="H30" i="6"/>
  <c r="H31" i="6"/>
  <c r="H32" i="6"/>
  <c r="H33" i="6"/>
  <c r="H34" i="6"/>
  <c r="H35" i="6"/>
  <c r="H36" i="6"/>
  <c r="H37" i="6"/>
  <c r="H26" i="6"/>
  <c r="C27" i="6"/>
  <c r="C28" i="6"/>
  <c r="C29" i="6"/>
  <c r="C30" i="6"/>
  <c r="C31" i="6"/>
  <c r="C32" i="6"/>
  <c r="C33" i="6"/>
  <c r="C34" i="6"/>
  <c r="C35" i="6"/>
  <c r="C36" i="6"/>
  <c r="C37" i="6"/>
  <c r="J31" i="19"/>
  <c r="J34" i="19" s="1"/>
  <c r="H8" i="19"/>
  <c r="H7" i="5"/>
  <c r="G12" i="5"/>
  <c r="G15" i="5" s="1"/>
  <c r="F12" i="5"/>
  <c r="F15" i="5" s="1"/>
  <c r="E12" i="5"/>
  <c r="E15" i="5" s="1"/>
  <c r="D12" i="5"/>
  <c r="D15" i="5" s="1"/>
  <c r="D15" i="21"/>
  <c r="B36" i="6"/>
  <c r="B37" i="6"/>
  <c r="B30" i="6"/>
  <c r="B31" i="6"/>
  <c r="B32" i="6"/>
  <c r="B33" i="6"/>
  <c r="B34" i="6"/>
  <c r="B35" i="6"/>
  <c r="I10" i="6"/>
  <c r="I13" i="6"/>
  <c r="I14" i="6"/>
  <c r="H10" i="6"/>
  <c r="H11" i="6"/>
  <c r="H12" i="6"/>
  <c r="H13" i="6"/>
  <c r="B29" i="6"/>
  <c r="B28" i="6"/>
  <c r="B27" i="6"/>
  <c r="B26" i="6"/>
  <c r="I7" i="6"/>
  <c r="I8" i="6"/>
  <c r="I9" i="6"/>
  <c r="I15" i="6"/>
  <c r="I16" i="6"/>
  <c r="I17" i="6"/>
  <c r="I6" i="6"/>
  <c r="H7" i="6"/>
  <c r="H8" i="6"/>
  <c r="H9" i="6"/>
  <c r="H14" i="6"/>
  <c r="H15" i="6"/>
  <c r="H16" i="6"/>
  <c r="H17" i="6"/>
  <c r="F18" i="6"/>
  <c r="E18" i="6"/>
  <c r="H8" i="21"/>
  <c r="J8" i="21" s="1"/>
  <c r="K8" i="21" s="1"/>
  <c r="J9" i="21"/>
  <c r="K9" i="21" s="1"/>
  <c r="J10" i="21"/>
  <c r="K10" i="21" s="1"/>
  <c r="H11" i="21"/>
  <c r="H12" i="21"/>
  <c r="J12" i="21" s="1"/>
  <c r="K12" i="21" s="1"/>
  <c r="H13" i="21"/>
  <c r="J13" i="21" s="1"/>
  <c r="K13" i="21" s="1"/>
  <c r="H14" i="21"/>
  <c r="J14" i="21" s="1"/>
  <c r="K14" i="21" s="1"/>
  <c r="H7" i="21"/>
  <c r="J7" i="21" s="1"/>
  <c r="K7" i="21" s="1"/>
  <c r="G38" i="6"/>
  <c r="F38" i="6"/>
  <c r="A102" i="22"/>
  <c r="G51" i="22"/>
  <c r="A104" i="22"/>
  <c r="A103" i="22"/>
  <c r="H50" i="22"/>
  <c r="I50" i="22" s="1"/>
  <c r="J50" i="22" s="1"/>
  <c r="K50" i="22" s="1"/>
  <c r="L50" i="22" s="1"/>
  <c r="M50" i="22" s="1"/>
  <c r="F104" i="22" s="1"/>
  <c r="G104" i="22" s="1"/>
  <c r="H104" i="22" s="1"/>
  <c r="I104" i="22" s="1"/>
  <c r="J104" i="22" s="1"/>
  <c r="K104" i="22" s="1"/>
  <c r="L104" i="22" s="1"/>
  <c r="M104" i="22" s="1"/>
  <c r="H49" i="22"/>
  <c r="I49" i="22" s="1"/>
  <c r="H48" i="22"/>
  <c r="I48" i="22" s="1"/>
  <c r="J48" i="22" s="1"/>
  <c r="K48" i="22" s="1"/>
  <c r="G41" i="22"/>
  <c r="H40" i="22"/>
  <c r="I40" i="22" s="1"/>
  <c r="J40" i="22" s="1"/>
  <c r="K40" i="22" s="1"/>
  <c r="L40" i="22" s="1"/>
  <c r="M40" i="22" s="1"/>
  <c r="F94" i="22" s="1"/>
  <c r="G94" i="22" s="1"/>
  <c r="H94" i="22" s="1"/>
  <c r="I94" i="22" s="1"/>
  <c r="J94" i="22" s="1"/>
  <c r="K94" i="22" s="1"/>
  <c r="L94" i="22" s="1"/>
  <c r="M94" i="22" s="1"/>
  <c r="H39" i="22"/>
  <c r="I39" i="22" s="1"/>
  <c r="G37" i="22"/>
  <c r="H36" i="22"/>
  <c r="I36" i="22" s="1"/>
  <c r="J36" i="22" s="1"/>
  <c r="K36" i="22" s="1"/>
  <c r="L36" i="22" s="1"/>
  <c r="M36" i="22" s="1"/>
  <c r="F90" i="22" s="1"/>
  <c r="G90" i="22" s="1"/>
  <c r="H90" i="22" s="1"/>
  <c r="I90" i="22" s="1"/>
  <c r="J90" i="22" s="1"/>
  <c r="K90" i="22" s="1"/>
  <c r="L90" i="22" s="1"/>
  <c r="M90" i="22" s="1"/>
  <c r="H35" i="22"/>
  <c r="I35" i="22" s="1"/>
  <c r="J35" i="22" s="1"/>
  <c r="K35" i="22" s="1"/>
  <c r="L35" i="22" s="1"/>
  <c r="M35" i="22" s="1"/>
  <c r="F89" i="22" s="1"/>
  <c r="G89" i="22" s="1"/>
  <c r="H89" i="22" s="1"/>
  <c r="I89" i="22" s="1"/>
  <c r="J89" i="22" s="1"/>
  <c r="K89" i="22" s="1"/>
  <c r="L89" i="22" s="1"/>
  <c r="M89" i="22" s="1"/>
  <c r="H34" i="22"/>
  <c r="I34" i="22" s="1"/>
  <c r="J34" i="22" s="1"/>
  <c r="K34" i="22" s="1"/>
  <c r="L34" i="22" s="1"/>
  <c r="M34" i="22" s="1"/>
  <c r="F88" i="22" s="1"/>
  <c r="G88" i="22" s="1"/>
  <c r="H88" i="22" s="1"/>
  <c r="I88" i="22" s="1"/>
  <c r="J88" i="22" s="1"/>
  <c r="K88" i="22" s="1"/>
  <c r="L88" i="22" s="1"/>
  <c r="M88" i="22" s="1"/>
  <c r="H33" i="22"/>
  <c r="I33" i="22" s="1"/>
  <c r="J33" i="22" s="1"/>
  <c r="K33" i="22" s="1"/>
  <c r="L33" i="22" s="1"/>
  <c r="M33" i="22" s="1"/>
  <c r="F87" i="22" s="1"/>
  <c r="G87" i="22" s="1"/>
  <c r="H87" i="22" s="1"/>
  <c r="I87" i="22" s="1"/>
  <c r="J87" i="22" s="1"/>
  <c r="K87" i="22" s="1"/>
  <c r="L87" i="22" s="1"/>
  <c r="M87" i="22" s="1"/>
  <c r="H32" i="22"/>
  <c r="I32" i="22" s="1"/>
  <c r="J32" i="22" s="1"/>
  <c r="K32" i="22" s="1"/>
  <c r="L32" i="22" s="1"/>
  <c r="M32" i="22" s="1"/>
  <c r="F86" i="22" s="1"/>
  <c r="G86" i="22" s="1"/>
  <c r="H86" i="22" s="1"/>
  <c r="I86" i="22" s="1"/>
  <c r="J86" i="22" s="1"/>
  <c r="K86" i="22" s="1"/>
  <c r="L86" i="22" s="1"/>
  <c r="M86" i="22" s="1"/>
  <c r="H31" i="22"/>
  <c r="I31" i="22" s="1"/>
  <c r="J31" i="22" s="1"/>
  <c r="K31" i="22" s="1"/>
  <c r="L31" i="22" s="1"/>
  <c r="M31" i="22" s="1"/>
  <c r="F85" i="22" s="1"/>
  <c r="G85" i="22" s="1"/>
  <c r="H85" i="22" s="1"/>
  <c r="I85" i="22" s="1"/>
  <c r="J85" i="22" s="1"/>
  <c r="K85" i="22" s="1"/>
  <c r="L85" i="22" s="1"/>
  <c r="M85" i="22" s="1"/>
  <c r="H30" i="22"/>
  <c r="I30" i="22" s="1"/>
  <c r="J30" i="22" s="1"/>
  <c r="K30" i="22" s="1"/>
  <c r="L30" i="22" s="1"/>
  <c r="M30" i="22" s="1"/>
  <c r="F84" i="22" s="1"/>
  <c r="G84" i="22" s="1"/>
  <c r="H84" i="22" s="1"/>
  <c r="I84" i="22" s="1"/>
  <c r="J84" i="22" s="1"/>
  <c r="K84" i="22" s="1"/>
  <c r="L84" i="22" s="1"/>
  <c r="M84" i="22" s="1"/>
  <c r="H29" i="22"/>
  <c r="I29" i="22" s="1"/>
  <c r="J29" i="22" s="1"/>
  <c r="K29" i="22" s="1"/>
  <c r="L29" i="22" s="1"/>
  <c r="M29" i="22" s="1"/>
  <c r="F83" i="22" s="1"/>
  <c r="G83" i="22" s="1"/>
  <c r="H83" i="22" s="1"/>
  <c r="I83" i="22" s="1"/>
  <c r="J83" i="22" s="1"/>
  <c r="K83" i="22" s="1"/>
  <c r="L83" i="22" s="1"/>
  <c r="M83" i="22" s="1"/>
  <c r="H28" i="22"/>
  <c r="I28" i="22" s="1"/>
  <c r="J28" i="22" s="1"/>
  <c r="K28" i="22" s="1"/>
  <c r="L28" i="22" s="1"/>
  <c r="M28" i="22" s="1"/>
  <c r="F82" i="22" s="1"/>
  <c r="G82" i="22" s="1"/>
  <c r="H82" i="22" s="1"/>
  <c r="I82" i="22" s="1"/>
  <c r="J82" i="22" s="1"/>
  <c r="K82" i="22" s="1"/>
  <c r="L82" i="22" s="1"/>
  <c r="M82" i="22" s="1"/>
  <c r="H18" i="22"/>
  <c r="I18" i="22" s="1"/>
  <c r="J18" i="22" s="1"/>
  <c r="K18" i="22" s="1"/>
  <c r="L18" i="22" s="1"/>
  <c r="M18" i="22" s="1"/>
  <c r="H17" i="22"/>
  <c r="I17" i="22" s="1"/>
  <c r="J17" i="22" s="1"/>
  <c r="K17" i="22" s="1"/>
  <c r="L17" i="22" s="1"/>
  <c r="M17" i="22" s="1"/>
  <c r="F71" i="22" s="1"/>
  <c r="G71" i="22" s="1"/>
  <c r="H71" i="22" s="1"/>
  <c r="I71" i="22" s="1"/>
  <c r="J71" i="22" s="1"/>
  <c r="K71" i="22" s="1"/>
  <c r="L71" i="22" s="1"/>
  <c r="M71" i="22" s="1"/>
  <c r="H16" i="22"/>
  <c r="I16" i="22" s="1"/>
  <c r="H8" i="22"/>
  <c r="I8" i="22" s="1"/>
  <c r="J8" i="22" s="1"/>
  <c r="K8" i="22" s="1"/>
  <c r="L8" i="22" s="1"/>
  <c r="M8" i="22" s="1"/>
  <c r="F62" i="22" s="1"/>
  <c r="G62" i="22" s="1"/>
  <c r="H62" i="22" s="1"/>
  <c r="I62" i="22" s="1"/>
  <c r="J62" i="22" s="1"/>
  <c r="K62" i="22" s="1"/>
  <c r="L62" i="22" s="1"/>
  <c r="M62" i="22" s="1"/>
  <c r="H7" i="22"/>
  <c r="I7" i="22" s="1"/>
  <c r="J7" i="22" s="1"/>
  <c r="K7" i="22" s="1"/>
  <c r="L7" i="22" s="1"/>
  <c r="M7" i="22" s="1"/>
  <c r="F61" i="22" s="1"/>
  <c r="G61" i="22" s="1"/>
  <c r="H61" i="22" s="1"/>
  <c r="I61" i="22" s="1"/>
  <c r="J61" i="22" s="1"/>
  <c r="K61" i="22" s="1"/>
  <c r="L61" i="22" s="1"/>
  <c r="M61" i="22" s="1"/>
  <c r="C22" i="20"/>
  <c r="C21" i="20"/>
  <c r="C18" i="20"/>
  <c r="C17" i="20"/>
  <c r="C7" i="20"/>
  <c r="C11" i="20"/>
  <c r="C13" i="20" s="1"/>
  <c r="C15" i="20" s="1"/>
  <c r="G18" i="6"/>
  <c r="J11" i="21" l="1"/>
  <c r="K11" i="21" s="1"/>
  <c r="K15" i="21" s="1"/>
  <c r="G6" i="22" s="1"/>
  <c r="E37" i="17"/>
  <c r="E39" i="17" s="1"/>
  <c r="H18" i="19" s="1"/>
  <c r="F16" i="22"/>
  <c r="F40" i="22"/>
  <c r="F19" i="22"/>
  <c r="F23" i="22"/>
  <c r="F27" i="22"/>
  <c r="F31" i="22"/>
  <c r="F35" i="22"/>
  <c r="F20" i="22"/>
  <c r="F32" i="22"/>
  <c r="F21" i="22"/>
  <c r="F29" i="22"/>
  <c r="F18" i="22"/>
  <c r="F22" i="22"/>
  <c r="F26" i="22"/>
  <c r="F30" i="22"/>
  <c r="F34" i="22"/>
  <c r="F39" i="22"/>
  <c r="F24" i="22"/>
  <c r="F28" i="22"/>
  <c r="F36" i="22"/>
  <c r="F17" i="22"/>
  <c r="F25" i="22"/>
  <c r="F33" i="22"/>
  <c r="H18" i="6"/>
  <c r="I18" i="6"/>
  <c r="E36" i="6"/>
  <c r="I36" i="6" s="1"/>
  <c r="J16" i="6" s="1"/>
  <c r="E34" i="6"/>
  <c r="I34" i="6" s="1"/>
  <c r="J14" i="6" s="1"/>
  <c r="E37" i="6"/>
  <c r="I37" i="6" s="1"/>
  <c r="J17" i="6" s="1"/>
  <c r="E26" i="6"/>
  <c r="I26" i="6" s="1"/>
  <c r="J6" i="6" s="1"/>
  <c r="E28" i="6"/>
  <c r="I28" i="6" s="1"/>
  <c r="J8" i="6" s="1"/>
  <c r="E32" i="6"/>
  <c r="I32" i="6" s="1"/>
  <c r="J12" i="6" s="1"/>
  <c r="D38" i="6"/>
  <c r="E38" i="6" s="1"/>
  <c r="E30" i="6"/>
  <c r="I30" i="6" s="1"/>
  <c r="J10" i="6" s="1"/>
  <c r="E27" i="6"/>
  <c r="I27" i="6" s="1"/>
  <c r="J7" i="6" s="1"/>
  <c r="E33" i="6"/>
  <c r="I33" i="6" s="1"/>
  <c r="J13" i="6" s="1"/>
  <c r="E29" i="6"/>
  <c r="I29" i="6" s="1"/>
  <c r="J9" i="6" s="1"/>
  <c r="F81" i="22"/>
  <c r="G81" i="22" s="1"/>
  <c r="H81" i="22" s="1"/>
  <c r="I81" i="22" s="1"/>
  <c r="J81" i="22" s="1"/>
  <c r="K81" i="22" s="1"/>
  <c r="L81" i="22" s="1"/>
  <c r="M81" i="22" s="1"/>
  <c r="F72" i="22"/>
  <c r="G72" i="22" s="1"/>
  <c r="H72" i="22" s="1"/>
  <c r="I72" i="22" s="1"/>
  <c r="J72" i="22" s="1"/>
  <c r="K72" i="22" s="1"/>
  <c r="L72" i="22" s="1"/>
  <c r="M72" i="22" s="1"/>
  <c r="E35" i="6"/>
  <c r="I35" i="6" s="1"/>
  <c r="J15" i="6" s="1"/>
  <c r="H41" i="22"/>
  <c r="G43" i="22"/>
  <c r="H12" i="5"/>
  <c r="I51" i="22"/>
  <c r="J49" i="22"/>
  <c r="K49" i="22" s="1"/>
  <c r="L49" i="22" s="1"/>
  <c r="M49" i="22" s="1"/>
  <c r="F103" i="22" s="1"/>
  <c r="G103" i="22" s="1"/>
  <c r="H103" i="22" s="1"/>
  <c r="I103" i="22" s="1"/>
  <c r="J103" i="22" s="1"/>
  <c r="K103" i="22" s="1"/>
  <c r="L103" i="22" s="1"/>
  <c r="M103" i="22" s="1"/>
  <c r="H51" i="22"/>
  <c r="C19" i="20"/>
  <c r="H38" i="6"/>
  <c r="J39" i="22"/>
  <c r="I41" i="22"/>
  <c r="L48" i="22"/>
  <c r="H37" i="22"/>
  <c r="J16" i="22"/>
  <c r="I37" i="22"/>
  <c r="E31" i="6"/>
  <c r="I31" i="6" s="1"/>
  <c r="J11" i="6" s="1"/>
  <c r="C38" i="6"/>
  <c r="J51" i="22" l="1"/>
  <c r="K51" i="22"/>
  <c r="H15" i="5"/>
  <c r="K133" i="29" s="1"/>
  <c r="I43" i="22"/>
  <c r="H43" i="22"/>
  <c r="I38" i="6"/>
  <c r="J37" i="22"/>
  <c r="K16" i="22"/>
  <c r="M48" i="22"/>
  <c r="L51" i="22"/>
  <c r="K39" i="22"/>
  <c r="J41" i="22"/>
  <c r="H6" i="22"/>
  <c r="G9" i="22"/>
  <c r="I6" i="22" l="1"/>
  <c r="H9" i="22"/>
  <c r="J43" i="22"/>
  <c r="G11" i="22"/>
  <c r="G12" i="22" s="1"/>
  <c r="G45" i="22" s="1"/>
  <c r="K41" i="22"/>
  <c r="L39" i="22"/>
  <c r="M51" i="22"/>
  <c r="F102" i="22"/>
  <c r="L16" i="22"/>
  <c r="K37" i="22"/>
  <c r="K43" i="22" l="1"/>
  <c r="H19" i="19"/>
  <c r="K120" i="14" s="1"/>
  <c r="F105" i="22"/>
  <c r="G102" i="22"/>
  <c r="L41" i="22"/>
  <c r="M39" i="22"/>
  <c r="G54" i="22"/>
  <c r="G53" i="22"/>
  <c r="I9" i="22"/>
  <c r="J6" i="22"/>
  <c r="M16" i="22"/>
  <c r="L37" i="22"/>
  <c r="H11" i="22"/>
  <c r="H12" i="22" s="1"/>
  <c r="H45" i="22" s="1"/>
  <c r="L43" i="22" l="1"/>
  <c r="H54" i="22"/>
  <c r="H53" i="22"/>
  <c r="J9" i="22"/>
  <c r="K6" i="22"/>
  <c r="F93" i="22"/>
  <c r="M41" i="22"/>
  <c r="G105" i="22"/>
  <c r="H102" i="22"/>
  <c r="F70" i="22"/>
  <c r="M37" i="22"/>
  <c r="M43" i="22" s="1"/>
  <c r="I11" i="22"/>
  <c r="I12" i="22" s="1"/>
  <c r="I45" i="22" s="1"/>
  <c r="I53" i="22" l="1"/>
  <c r="I54" i="22"/>
  <c r="I102" i="22"/>
  <c r="H105" i="22"/>
  <c r="K9" i="22"/>
  <c r="L6" i="22"/>
  <c r="F91" i="22"/>
  <c r="G70" i="22"/>
  <c r="F95" i="22"/>
  <c r="G93" i="22"/>
  <c r="J11" i="22"/>
  <c r="J12" i="22" s="1"/>
  <c r="J45" i="22" s="1"/>
  <c r="J53" i="22" l="1"/>
  <c r="J54" i="22"/>
  <c r="F97" i="22"/>
  <c r="K11" i="22"/>
  <c r="K12" i="22" s="1"/>
  <c r="K45" i="22" s="1"/>
  <c r="J102" i="22"/>
  <c r="I105" i="22"/>
  <c r="H93" i="22"/>
  <c r="G95" i="22"/>
  <c r="G91" i="22"/>
  <c r="H70" i="22"/>
  <c r="M6" i="22"/>
  <c r="L9" i="22"/>
  <c r="L11" i="22" l="1"/>
  <c r="L12" i="22" s="1"/>
  <c r="L45" i="22" s="1"/>
  <c r="I70" i="22"/>
  <c r="H91" i="22"/>
  <c r="K53" i="22"/>
  <c r="K54" i="22"/>
  <c r="M9" i="22"/>
  <c r="F60" i="22"/>
  <c r="G97" i="22"/>
  <c r="I93" i="22"/>
  <c r="H95" i="22"/>
  <c r="K102" i="22"/>
  <c r="J105" i="22"/>
  <c r="H97" i="22" l="1"/>
  <c r="L54" i="22"/>
  <c r="L53" i="22"/>
  <c r="K105" i="22"/>
  <c r="L102" i="22"/>
  <c r="I95" i="22"/>
  <c r="J93" i="22"/>
  <c r="F63" i="22"/>
  <c r="G60" i="22"/>
  <c r="M11" i="22"/>
  <c r="M12" i="22" s="1"/>
  <c r="M45" i="22" s="1"/>
  <c r="I91" i="22"/>
  <c r="J70" i="22"/>
  <c r="I97" i="22" l="1"/>
  <c r="K70" i="22"/>
  <c r="J91" i="22"/>
  <c r="M53" i="22"/>
  <c r="M54" i="22"/>
  <c r="H60" i="22"/>
  <c r="G63" i="22"/>
  <c r="J95" i="22"/>
  <c r="K93" i="22"/>
  <c r="M102" i="22"/>
  <c r="M105" i="22" s="1"/>
  <c r="L105" i="22"/>
  <c r="F65" i="22"/>
  <c r="F66" i="22" s="1"/>
  <c r="F99" i="22" s="1"/>
  <c r="F108" i="22" l="1"/>
  <c r="F107" i="22"/>
  <c r="H63" i="22"/>
  <c r="I60" i="22"/>
  <c r="L70" i="22"/>
  <c r="K91" i="22"/>
  <c r="K95" i="22"/>
  <c r="L93" i="22"/>
  <c r="G65" i="22"/>
  <c r="G66" i="22" s="1"/>
  <c r="G99" i="22" s="1"/>
  <c r="J97" i="22"/>
  <c r="K97" i="22" l="1"/>
  <c r="G108" i="22"/>
  <c r="G107" i="22"/>
  <c r="L95" i="22"/>
  <c r="M93" i="22"/>
  <c r="M95" i="22" s="1"/>
  <c r="J60" i="22"/>
  <c r="I63" i="22"/>
  <c r="M70" i="22"/>
  <c r="M91" i="22" s="1"/>
  <c r="L91" i="22"/>
  <c r="H65" i="22"/>
  <c r="H66" i="22" s="1"/>
  <c r="H99" i="22" s="1"/>
  <c r="M97" i="22" l="1"/>
  <c r="H107" i="22"/>
  <c r="H108" i="22"/>
  <c r="J63" i="22"/>
  <c r="K60" i="22"/>
  <c r="L97" i="22"/>
  <c r="I65" i="22"/>
  <c r="I66" i="22" s="1"/>
  <c r="I99" i="22" s="1"/>
  <c r="I107" i="22" l="1"/>
  <c r="I108" i="22"/>
  <c r="J65" i="22"/>
  <c r="J66" i="22" s="1"/>
  <c r="J99" i="22" s="1"/>
  <c r="K63" i="22"/>
  <c r="L60" i="22"/>
  <c r="K65" i="22" l="1"/>
  <c r="K66" i="22" s="1"/>
  <c r="K99" i="22" s="1"/>
  <c r="J108" i="22"/>
  <c r="J107" i="22"/>
  <c r="M60" i="22"/>
  <c r="M63" i="22" s="1"/>
  <c r="L63" i="22"/>
  <c r="L65" i="22" l="1"/>
  <c r="L66" i="22" s="1"/>
  <c r="L99" i="22" s="1"/>
  <c r="K108" i="22"/>
  <c r="K107" i="22"/>
  <c r="M65" i="22"/>
  <c r="M66" i="22" s="1"/>
  <c r="M99" i="22" s="1"/>
  <c r="M108" i="22" l="1"/>
  <c r="M107" i="22"/>
  <c r="L107" i="22"/>
  <c r="L108" i="22"/>
</calcChain>
</file>

<file path=xl/comments1.xml><?xml version="1.0" encoding="utf-8"?>
<comments xmlns="http://schemas.openxmlformats.org/spreadsheetml/2006/main">
  <authors>
    <author>Author</author>
  </authors>
  <commentList>
    <comment ref="D6" authorId="0" shapeId="0">
      <text>
        <r>
          <rPr>
            <sz val="9"/>
            <color indexed="81"/>
            <rFont val="Tahoma"/>
            <family val="2"/>
          </rPr>
          <t>Type "Yes" or "No" into cell for form to calculate correctly.</t>
        </r>
        <r>
          <rPr>
            <b/>
            <sz val="9"/>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J4" authorId="0" shapeId="0">
      <text>
        <r>
          <rPr>
            <sz val="9"/>
            <color indexed="81"/>
            <rFont val="Tahoma"/>
            <family val="2"/>
          </rPr>
          <t xml:space="preserve">Maximum Achievable Rents are the lesser of the Net Maximum Tax Credit Rents or the rents concluded in the market study. 
Enter Proposed Rents if the project is not using LIHTC.
</t>
        </r>
      </text>
    </comment>
  </commentList>
</comments>
</file>

<file path=xl/sharedStrings.xml><?xml version="1.0" encoding="utf-8"?>
<sst xmlns="http://schemas.openxmlformats.org/spreadsheetml/2006/main" count="1747" uniqueCount="1072">
  <si>
    <t>Total Units</t>
  </si>
  <si>
    <t>=</t>
  </si>
  <si>
    <t>A</t>
  </si>
  <si>
    <t>B</t>
  </si>
  <si>
    <t>C</t>
  </si>
  <si>
    <t>D</t>
  </si>
  <si>
    <t>     </t>
  </si>
  <si>
    <t>Address of Building or Building Number</t>
  </si>
  <si>
    <t>(check one)</t>
  </si>
  <si>
    <r>
      <t xml:space="preserve">New Construction </t>
    </r>
    <r>
      <rPr>
        <b/>
        <sz val="11"/>
        <color indexed="8"/>
        <rFont val="Calibri"/>
        <family val="2"/>
      </rPr>
      <t>with</t>
    </r>
    <r>
      <rPr>
        <sz val="11"/>
        <color theme="1"/>
        <rFont val="Calibri"/>
        <family val="2"/>
        <scheme val="minor"/>
      </rPr>
      <t xml:space="preserve"> Federal Subsidies (4%)</t>
    </r>
  </si>
  <si>
    <r>
      <t xml:space="preserve">Rehabilitation only </t>
    </r>
    <r>
      <rPr>
        <b/>
        <sz val="11"/>
        <color indexed="8"/>
        <rFont val="Calibri"/>
        <family val="2"/>
      </rPr>
      <t>with</t>
    </r>
    <r>
      <rPr>
        <sz val="11"/>
        <color theme="1"/>
        <rFont val="Calibri"/>
        <family val="2"/>
        <scheme val="minor"/>
      </rPr>
      <t xml:space="preserve"> Federal Subsidies (4%)</t>
    </r>
  </si>
  <si>
    <t>Title</t>
  </si>
  <si>
    <t>APPLICANT'S REPRESENTATIONS, WARRANTIES, AND CERTIFICATION</t>
  </si>
  <si>
    <t>Name (print)</t>
  </si>
  <si>
    <t>TOTALS FOR ALL BUILDINGS</t>
  </si>
  <si>
    <t>Low-Income Housing (LIH) Units</t>
  </si>
  <si>
    <t>Market Rate Housing Units</t>
  </si>
  <si>
    <t>Common Area Units</t>
  </si>
  <si>
    <t>K</t>
  </si>
  <si>
    <t>J</t>
  </si>
  <si>
    <t>I</t>
  </si>
  <si>
    <t>H</t>
  </si>
  <si>
    <t>G</t>
  </si>
  <si>
    <t>F</t>
  </si>
  <si>
    <t>E</t>
  </si>
  <si>
    <t>No Points Taken</t>
  </si>
  <si>
    <t>DevFees</t>
  </si>
  <si>
    <t>@</t>
  </si>
  <si>
    <t>Set-Aside Units</t>
  </si>
  <si>
    <t>NP Sponsor</t>
  </si>
  <si>
    <t>units</t>
  </si>
  <si>
    <t>Total number of new Housing Units in Project</t>
  </si>
  <si>
    <t>Number of existing Housing Units to be rehabilitated:</t>
  </si>
  <si>
    <t>Project Owner makes a commitment to limit the maximum Developer Fees for the Project to:</t>
  </si>
  <si>
    <t>Total number of existing Housing Units in Project:</t>
  </si>
  <si>
    <t>None</t>
  </si>
  <si>
    <t>Years</t>
  </si>
  <si>
    <t xml:space="preserve">Total Low-Income Housing Units </t>
  </si>
  <si>
    <t>POINTS
SELECTED</t>
  </si>
  <si>
    <t>Yes</t>
  </si>
  <si>
    <t>No</t>
  </si>
  <si>
    <r>
      <t xml:space="preserve">Acquisition/Rehabilitation </t>
    </r>
    <r>
      <rPr>
        <b/>
        <sz val="11"/>
        <color indexed="8"/>
        <rFont val="Calibri"/>
        <family val="2"/>
      </rPr>
      <t>with</t>
    </r>
    <r>
      <rPr>
        <sz val="11"/>
        <color theme="1"/>
        <rFont val="Calibri"/>
        <family val="2"/>
        <scheme val="minor"/>
      </rPr>
      <t xml:space="preserve"> Federal Subsidies (4%)</t>
    </r>
  </si>
  <si>
    <t>Actual/ Proposed Date of Acquisition by Applicant</t>
  </si>
  <si>
    <t>Percentage of aggregate basis being financed with tax-exempt bonds:</t>
  </si>
  <si>
    <t>Phone:</t>
  </si>
  <si>
    <t>Email:</t>
  </si>
  <si>
    <t>Contact Person:</t>
  </si>
  <si>
    <t>Legal Name of Applicant:</t>
  </si>
  <si>
    <t>By (sign):</t>
  </si>
  <si>
    <t>Its:</t>
  </si>
  <si>
    <t>IN WITNESS WHEREOF, I, the Applicant and Project Owner, have caused this Application and this APPLICANT'S REPRESENTATIONS, WARRANTIES AND CERTIFICATIONS to be duly executed on this _____ day of _______________, 201_.</t>
  </si>
  <si>
    <t>Historic Rehabilitation Tax Credits</t>
  </si>
  <si>
    <t>Residential Qualified Rehabilitation Expenditures</t>
  </si>
  <si>
    <t>Total Qualified Rehabilitation Expenditures</t>
  </si>
  <si>
    <t>x Historic Rehabilitation Tax Credit Percentage</t>
  </si>
  <si>
    <t>Total Historic Rehabilitation Tax Credits</t>
  </si>
  <si>
    <t>x Tax Credit Factor for Historic Rehabilitation Tax Credits</t>
  </si>
  <si>
    <t>Net Historic Rehabilitation Tax Credit Proceeds</t>
  </si>
  <si>
    <r>
      <t>Residential Qualified Rehabilitation Expenditures</t>
    </r>
    <r>
      <rPr>
        <vertAlign val="superscript"/>
        <sz val="11"/>
        <color indexed="8"/>
        <rFont val="Calibri"/>
        <family val="2"/>
      </rPr>
      <t>[1]</t>
    </r>
  </si>
  <si>
    <r>
      <t>+ Commercial &amp; Other Non-Residential Qualified Rehabilitation Expenditures</t>
    </r>
    <r>
      <rPr>
        <vertAlign val="superscript"/>
        <sz val="11"/>
        <color indexed="8"/>
        <rFont val="Calibri"/>
        <family val="2"/>
      </rPr>
      <t>[2]</t>
    </r>
  </si>
  <si>
    <r>
      <rPr>
        <vertAlign val="superscript"/>
        <sz val="9"/>
        <color indexed="8"/>
        <rFont val="Calibri"/>
        <family val="2"/>
      </rPr>
      <t>[1]</t>
    </r>
    <r>
      <rPr>
        <sz val="9"/>
        <color indexed="8"/>
        <rFont val="Calibri"/>
        <family val="2"/>
      </rPr>
      <t xml:space="preserve"> As defined in Section 42(c)(2) of the Internal Revenue Code.</t>
    </r>
  </si>
  <si>
    <r>
      <rPr>
        <vertAlign val="superscript"/>
        <sz val="9"/>
        <color indexed="8"/>
        <rFont val="Calibri"/>
        <family val="2"/>
      </rPr>
      <t>[2]</t>
    </r>
    <r>
      <rPr>
        <sz val="9"/>
        <color indexed="8"/>
        <rFont val="Calibri"/>
        <family val="2"/>
      </rPr>
      <t xml:space="preserve"> Ibid.</t>
    </r>
  </si>
  <si>
    <r>
      <t>Historic Rehabilitation Tax Credits - Residential Portion Only</t>
    </r>
    <r>
      <rPr>
        <b/>
        <vertAlign val="superscript"/>
        <sz val="11"/>
        <color indexed="8"/>
        <rFont val="Calibri"/>
        <family val="2"/>
      </rPr>
      <t>[3]</t>
    </r>
  </si>
  <si>
    <r>
      <t xml:space="preserve">Net Historic Rehabilitation Tax Credit Proceeds - Residential Portion </t>
    </r>
    <r>
      <rPr>
        <vertAlign val="superscript"/>
        <sz val="11"/>
        <color indexed="8"/>
        <rFont val="Calibri"/>
        <family val="2"/>
      </rPr>
      <t>[4]</t>
    </r>
  </si>
  <si>
    <r>
      <t xml:space="preserve">Net Historic Rehabilitation Tax Credit Proceeds - Non Residential Portion </t>
    </r>
    <r>
      <rPr>
        <vertAlign val="superscript"/>
        <sz val="11"/>
        <color indexed="8"/>
        <rFont val="Calibri"/>
        <family val="2"/>
      </rPr>
      <t>[4]</t>
    </r>
  </si>
  <si>
    <t>REVENUES</t>
  </si>
  <si>
    <t>Year 1</t>
  </si>
  <si>
    <t>Year 2</t>
  </si>
  <si>
    <t>Year 3</t>
  </si>
  <si>
    <t>Year 4</t>
  </si>
  <si>
    <t>Year 5</t>
  </si>
  <si>
    <t>Year 6</t>
  </si>
  <si>
    <t>Year 7</t>
  </si>
  <si>
    <t xml:space="preserve">Residential Income </t>
  </si>
  <si>
    <t>Inflation Factor</t>
  </si>
  <si>
    <t>per year</t>
  </si>
  <si>
    <t>Total Residential Income</t>
  </si>
  <si>
    <t>Less Residential Vacancy</t>
  </si>
  <si>
    <t>EFFECTIVE GROSS INCOME (EGI)</t>
  </si>
  <si>
    <t xml:space="preserve">EXPENSES </t>
  </si>
  <si>
    <t xml:space="preserve">Operating Expenses- </t>
  </si>
  <si>
    <t>Cost Per Unit</t>
  </si>
  <si>
    <t>Electric</t>
  </si>
  <si>
    <t>Water &amp; Sewer</t>
  </si>
  <si>
    <t>Garbage Removal</t>
  </si>
  <si>
    <t>Contract Repairs</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</si>
  <si>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</si>
  <si>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</si>
  <si>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</si>
  <si>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</si>
  <si>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</si>
  <si>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</si>
  <si>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</si>
  <si>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</si>
  <si>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</si>
  <si>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</si>
  <si>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</si>
  <si>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</si>
  <si>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</si>
  <si>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Debt Service on</t>
  </si>
  <si>
    <t>Loan Amount</t>
  </si>
  <si>
    <t>Lender</t>
  </si>
  <si>
    <t>TOTAL DEBT SERVICE</t>
  </si>
  <si>
    <t>Projected Gross Cash Flow</t>
  </si>
  <si>
    <t>Debt Coverage Ratio (DCR)</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</si>
  <si>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</si>
  <si>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</si>
  <si>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</si>
  <si>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</si>
  <si>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</si>
  <si>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</si>
  <si>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</si>
  <si>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</si>
  <si>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</si>
  <si>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</si>
  <si>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</si>
  <si>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</si>
  <si>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</si>
  <si>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</si>
  <si>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Other: ___________________________</t>
  </si>
  <si>
    <t>Total Development Cost Limit Waiver</t>
  </si>
  <si>
    <t>Concluded Rents from Market Study</t>
  </si>
  <si>
    <t>Market Study</t>
  </si>
  <si>
    <t>Alternative Sustainable Building Standard</t>
  </si>
  <si>
    <t>Applicable Fraction</t>
  </si>
  <si>
    <t>Building Number</t>
  </si>
  <si>
    <t>Unit Fraction</t>
  </si>
  <si>
    <t>Floor Space Fraction</t>
  </si>
  <si>
    <t># of Low-Income Units</t>
  </si>
  <si>
    <t># of Market-Rate Units</t>
  </si>
  <si>
    <t>Square Footage of Low-Income Units</t>
  </si>
  <si>
    <t>Square Footage of Market-Rate Units</t>
  </si>
  <si>
    <t>Total Project Cost</t>
  </si>
  <si>
    <t>Acquisition Costs:</t>
  </si>
  <si>
    <t>Land</t>
  </si>
  <si>
    <t>Liens</t>
  </si>
  <si>
    <t>Closing, Title &amp; Recording Costs</t>
  </si>
  <si>
    <t>Extension payment</t>
  </si>
  <si>
    <t>SUBTOTAL</t>
  </si>
  <si>
    <t>Construction:</t>
  </si>
  <si>
    <t>Demolition</t>
  </si>
  <si>
    <t>New Building</t>
  </si>
  <si>
    <t>Contractor Profit</t>
  </si>
  <si>
    <t>Contractor Overhead</t>
  </si>
  <si>
    <t xml:space="preserve">Rehab Contingency  </t>
  </si>
  <si>
    <t>Accessory Building</t>
  </si>
  <si>
    <t>Site Work / Infrastructure</t>
  </si>
  <si>
    <t>Off site Infrastructure</t>
  </si>
  <si>
    <t>Sales Tax</t>
  </si>
  <si>
    <t>Bond Premium</t>
  </si>
  <si>
    <t>Equipment and Furnishings</t>
  </si>
  <si>
    <t>Soft Costs:</t>
  </si>
  <si>
    <t>Architect</t>
  </si>
  <si>
    <t>Engineering</t>
  </si>
  <si>
    <t xml:space="preserve">Environmental Assessment </t>
  </si>
  <si>
    <t>Geotechnical Study</t>
  </si>
  <si>
    <t>Boundary &amp; Topographic Survey</t>
  </si>
  <si>
    <t>Developer Fee</t>
  </si>
  <si>
    <t>Real Estate Tax</t>
  </si>
  <si>
    <t xml:space="preserve">Insurance </t>
  </si>
  <si>
    <t>Relocation</t>
  </si>
  <si>
    <t>Bidding Costs</t>
  </si>
  <si>
    <t>Permits, Fees &amp; Hookups</t>
  </si>
  <si>
    <t>Impact/Mitigation Fees</t>
  </si>
  <si>
    <t>Development Period Utilities</t>
  </si>
  <si>
    <t>Construction Loan Fees</t>
  </si>
  <si>
    <t>Permanent Loan Fees</t>
  </si>
  <si>
    <t>State HTF Fees</t>
  </si>
  <si>
    <t>LIHTC Fees</t>
  </si>
  <si>
    <t>Accounting/Audit</t>
  </si>
  <si>
    <t>Marketing/Leasing Expenses</t>
  </si>
  <si>
    <t>Acquisition</t>
  </si>
  <si>
    <t>Eligible Basis Credit Calculation</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</si>
  <si>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</si>
  <si>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</si>
  <si>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</si>
  <si>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</si>
  <si>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</si>
  <si>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Qualified Basis</t>
  </si>
  <si>
    <t>Equity Gap Calculation</t>
  </si>
  <si>
    <t>Equity Gap</t>
  </si>
  <si>
    <t>Divided by 10 Years</t>
  </si>
  <si>
    <t>Maximum Annual Credit Amount based on Equity Gap</t>
  </si>
  <si>
    <t>Maximum Annual Credit Requested</t>
  </si>
  <si>
    <t>Interest Rate</t>
  </si>
  <si>
    <t>Loan Term</t>
  </si>
  <si>
    <t>Amortization Period</t>
  </si>
  <si>
    <t>Source of Repayment</t>
  </si>
  <si>
    <t xml:space="preserve"> Loan Term</t>
  </si>
  <si>
    <t>Expected LIHTC Equity</t>
  </si>
  <si>
    <t>Washington State Housing Finance Commission</t>
  </si>
  <si>
    <t>Other Issuer:</t>
  </si>
  <si>
    <t>Amount</t>
  </si>
  <si>
    <t>Utility Allowance</t>
  </si>
  <si>
    <t>http://www.wshfc.org/limits/map.aspx</t>
  </si>
  <si>
    <t>Net Maximum Tax Credit Rents</t>
  </si>
  <si>
    <t>Project Rents</t>
  </si>
  <si>
    <t>Market Rent</t>
  </si>
  <si>
    <r>
      <rPr>
        <sz val="11"/>
        <color indexed="8"/>
        <rFont val="Calibri"/>
        <family val="2"/>
      </rPr>
      <t xml:space="preserve">÷ </t>
    </r>
    <r>
      <rPr>
        <sz val="11"/>
        <color theme="1"/>
        <rFont val="Calibri"/>
        <family val="2"/>
        <scheme val="minor"/>
      </rPr>
      <t>Total aggregate basis of the Building(s) and Land:</t>
    </r>
  </si>
  <si>
    <t xml:space="preserve">New Construction Contingency   </t>
  </si>
  <si>
    <t>Bridge Loan Fees</t>
  </si>
  <si>
    <t>Bridge Loan Interest</t>
  </si>
  <si>
    <t>Total Development Cost:</t>
  </si>
  <si>
    <t>Total Sources:</t>
  </si>
  <si>
    <t>Legal - Real Estate</t>
  </si>
  <si>
    <t>Tax-Exempt Bond Amount (i.e. the amount of aggregate basis of the Building(s) and Land in the Project being financed with tax-exempt bonds):</t>
  </si>
  <si>
    <t>Construction</t>
  </si>
  <si>
    <t>Capitalized Reserves</t>
  </si>
  <si>
    <t>OPERATING PRO FORMA</t>
  </si>
  <si>
    <t>UNIT INFORMATION BY BUILDING</t>
  </si>
  <si>
    <t>APPLICABLE FRACTION</t>
  </si>
  <si>
    <r>
      <t xml:space="preserve">Expected Placed-In-Service Date
</t>
    </r>
    <r>
      <rPr>
        <b/>
        <sz val="8"/>
        <rFont val="Calibri"/>
        <family val="2"/>
      </rPr>
      <t>(MM/DD/YYYY)</t>
    </r>
  </si>
  <si>
    <r>
      <t xml:space="preserve">Building Type
</t>
    </r>
    <r>
      <rPr>
        <b/>
        <sz val="8"/>
        <rFont val="Calibri"/>
        <family val="2"/>
      </rPr>
      <t>(New, Rehab, or Acq/Rehab)</t>
    </r>
  </si>
  <si>
    <t>Transitional Bldg (Y/N)</t>
  </si>
  <si>
    <t>L</t>
  </si>
  <si>
    <t xml:space="preserve">Maximum Achievable Rents </t>
  </si>
  <si>
    <t>PROJECT SUMMARY</t>
  </si>
  <si>
    <t>Project Name:</t>
  </si>
  <si>
    <t>Street Address:</t>
  </si>
  <si>
    <t>City:</t>
  </si>
  <si>
    <t>State:</t>
  </si>
  <si>
    <t>Zip:</t>
  </si>
  <si>
    <t>County:</t>
  </si>
  <si>
    <t>Congressional District:</t>
  </si>
  <si>
    <t>State Legislative District:</t>
  </si>
  <si>
    <t>Tax Parcel ID Number(s):</t>
  </si>
  <si>
    <t>Abbreviated Legal Description:</t>
  </si>
  <si>
    <t>Main Project Contact</t>
  </si>
  <si>
    <t>Company:</t>
  </si>
  <si>
    <t>Telephone:</t>
  </si>
  <si>
    <t>Fax:</t>
  </si>
  <si>
    <t>Relationship to Project:</t>
  </si>
  <si>
    <t>Name of Ownership Entity:</t>
  </si>
  <si>
    <t>Total Number of Units:</t>
  </si>
  <si>
    <t>Requested Bond Amount</t>
  </si>
  <si>
    <t>Tax-Exempt:</t>
  </si>
  <si>
    <t>Taxable:</t>
  </si>
  <si>
    <t>Anticipated Bond Closing Date:</t>
  </si>
  <si>
    <r>
      <t xml:space="preserve">Project Type </t>
    </r>
    <r>
      <rPr>
        <sz val="12"/>
        <color indexed="8"/>
        <rFont val="Calibri"/>
        <family val="2"/>
      </rPr>
      <t>(Check all that apply):</t>
    </r>
  </si>
  <si>
    <t>New Construction</t>
  </si>
  <si>
    <t>Rehabilitation</t>
  </si>
  <si>
    <t>Refinance</t>
  </si>
  <si>
    <t>Addition</t>
  </si>
  <si>
    <t>Demolition, of what?</t>
  </si>
  <si>
    <t>Project Narrative</t>
  </si>
  <si>
    <t>Rehabilitation Projects</t>
  </si>
  <si>
    <t>Disabled</t>
  </si>
  <si>
    <t>Large Households</t>
  </si>
  <si>
    <t>Homeless</t>
  </si>
  <si>
    <t>Identify the support services needed to assist the people expected to reside in the proposed project; note which services will be included in monthly rent and which will be provided on a fee basis.</t>
  </si>
  <si>
    <t>Identify how these support services will be provided and identify which service organizations have agreed to provide necessary support services:</t>
  </si>
  <si>
    <t>If the support services have not been committed, detail the steps that will be taken and the timeframe needed to secure the necessary support. Include the names of potential service providers in the area.</t>
  </si>
  <si>
    <t>Is your project, as proposed, zoned for the intended use?</t>
  </si>
  <si>
    <t>If not, please describe the zoning variance and the process for approval:</t>
  </si>
  <si>
    <t xml:space="preserve">Has your project obtained all applicable local land use approvals that are subject to the discretion of a public body, such as the city or county council? </t>
  </si>
  <si>
    <t>If not, please describe the approvals needed and the process to receive those approvals:</t>
  </si>
  <si>
    <t>Are there any anticipated changes to the project's legal description?</t>
  </si>
  <si>
    <t>If yes, please describe:</t>
  </si>
  <si>
    <t>Will your project require permits from any city or county agency?</t>
  </si>
  <si>
    <t>If yes, please describe the permitting process in the project's jurisdiction. If no, please state the reason for exemption from permitting requirements:</t>
  </si>
  <si>
    <t>Are there any known issues or circumstances not described above that may delay the project?</t>
  </si>
  <si>
    <t>If yes, please describe the potential issues and include an outline of steps that will be taken and the timeline needed to resolve these issues:</t>
  </si>
  <si>
    <t>Developer Experience</t>
  </si>
  <si>
    <t xml:space="preserve">Has the Developer developed affordable housing projects previously? </t>
  </si>
  <si>
    <t>Years of Experience:</t>
  </si>
  <si>
    <t>Number of Projects:</t>
  </si>
  <si>
    <t>In WA State:</t>
  </si>
  <si>
    <t>Number of Units Placed in Service:</t>
  </si>
  <si>
    <t>Legal Ownership Entity of Project</t>
  </si>
  <si>
    <t>Has the ownership entity for the project been formed?</t>
  </si>
  <si>
    <t>If not, estimated formation date:</t>
  </si>
  <si>
    <t>Federal Identification Number:</t>
  </si>
  <si>
    <t>State of Registration:</t>
  </si>
  <si>
    <t>Individuals/Organizations that Comprise the Ownership Entity</t>
  </si>
  <si>
    <t>Name:</t>
  </si>
  <si>
    <t>Entity Type:</t>
  </si>
  <si>
    <t>Federal ID#:</t>
  </si>
  <si>
    <t>% Ownership:</t>
  </si>
  <si>
    <t>UNITS</t>
  </si>
  <si>
    <t>PROPOSED NUMBER OF UNITS BY BEDROOM SIZE AND AFFORDABILITY</t>
  </si>
  <si>
    <t>Studio</t>
  </si>
  <si>
    <t>One Bdrm</t>
  </si>
  <si>
    <t>Two Bdrm</t>
  </si>
  <si>
    <t>Three Bdrm</t>
  </si>
  <si>
    <t>Four Bdrm</t>
  </si>
  <si>
    <t>Low Income Housing Units</t>
  </si>
  <si>
    <t xml:space="preserve">Market Rate Units </t>
  </si>
  <si>
    <t>Gross Residential Square Footage</t>
  </si>
  <si>
    <t>Structured Residential Parking</t>
  </si>
  <si>
    <t>Date</t>
  </si>
  <si>
    <t>Notes</t>
  </si>
  <si>
    <t>Real Estate / Site Control</t>
  </si>
  <si>
    <t>Site Control Obtained</t>
  </si>
  <si>
    <t>Site Control Expiration</t>
  </si>
  <si>
    <t>Property Manager Selected</t>
  </si>
  <si>
    <t>Contractor Selected</t>
  </si>
  <si>
    <t>Contractor Bids Expected</t>
  </si>
  <si>
    <t>Permit Application</t>
  </si>
  <si>
    <t>Final Permit Approval</t>
  </si>
  <si>
    <t>SEPA Application</t>
  </si>
  <si>
    <t>Final SEPA Approval</t>
  </si>
  <si>
    <t>Construction Begins</t>
  </si>
  <si>
    <t>Construction Complete</t>
  </si>
  <si>
    <t>Financing</t>
  </si>
  <si>
    <t>Bonds</t>
  </si>
  <si>
    <t>Bond Application Submitted</t>
  </si>
  <si>
    <t>Scoping Meeting</t>
  </si>
  <si>
    <t>Commission Hearing</t>
  </si>
  <si>
    <t>Finance Resolution</t>
  </si>
  <si>
    <t>Bond Closing</t>
  </si>
  <si>
    <t>Tax Credits</t>
  </si>
  <si>
    <t>LOI Executed</t>
  </si>
  <si>
    <t>Credit Committee Approval</t>
  </si>
  <si>
    <t>Construction Loan</t>
  </si>
  <si>
    <t>Executed Term Sheet</t>
  </si>
  <si>
    <t>Appraisal Ordered</t>
  </si>
  <si>
    <t>Appraisal Review Complete</t>
  </si>
  <si>
    <t>Final Approval</t>
  </si>
  <si>
    <t>Permanent Loan</t>
  </si>
  <si>
    <t>Other Sources of Funds      </t>
  </si>
  <si>
    <t>Application Date</t>
  </si>
  <si>
    <t>Award Date</t>
  </si>
  <si>
    <t>Contract Completion Date</t>
  </si>
  <si>
    <t>Placed in Service</t>
  </si>
  <si>
    <t>Certificate of Occupancy Issued</t>
  </si>
  <si>
    <t>Placed in Service - First Building</t>
  </si>
  <si>
    <t>Placed in Service - Last Building</t>
  </si>
  <si>
    <t>Projected First LIHTC Year</t>
  </si>
  <si>
    <t>Landscaping</t>
  </si>
  <si>
    <t>RELOCATION</t>
  </si>
  <si>
    <t>Does this project involve the acquisition, demolition, or rehabilitation of any existing structures?  (If no, skip the rest of this Tab )</t>
  </si>
  <si>
    <t>If acquisition, have you included provisions that enable you to obtain tenant income and rent information, and to give notices to existing and incoming tenants prior to closing?</t>
  </si>
  <si>
    <t xml:space="preserve">Have you collected information on all current occupants of the property, including both residential and commercial tenants, and occupants with or without leases? </t>
  </si>
  <si>
    <t>Enter the number of tenants to be relocated:</t>
  </si>
  <si>
    <t>Permanent</t>
  </si>
  <si>
    <t>Temporary</t>
  </si>
  <si>
    <t>Residential</t>
  </si>
  <si>
    <t>Commercial</t>
  </si>
  <si>
    <t>Is the project required to meet the requirements of the Uniform Relocation Act?</t>
  </si>
  <si>
    <t>Is there a local government entity that has jurisdiction over tenant relocation issues?</t>
  </si>
  <si>
    <t xml:space="preserve">Has the entity approved the plan? </t>
  </si>
  <si>
    <t>Have you identified replacement or temporary units for those who will be displaced?</t>
  </si>
  <si>
    <t>Private Placement</t>
  </si>
  <si>
    <t>Fixed Rate</t>
  </si>
  <si>
    <t>Variable Rate</t>
  </si>
  <si>
    <t>Bank Letter of Credit</t>
  </si>
  <si>
    <t>Fannie Mae</t>
  </si>
  <si>
    <t>Freddie Mac</t>
  </si>
  <si>
    <t>FHA Insurance</t>
  </si>
  <si>
    <t>Bond Insurance</t>
  </si>
  <si>
    <t xml:space="preserve">Other (Specify): </t>
  </si>
  <si>
    <t>Will any of the bonds be paid off at Placed in Service?</t>
  </si>
  <si>
    <t>Does this project currently receive project-based rental assistance or debt service subsidies?</t>
  </si>
  <si>
    <t>If yes, under which program?</t>
  </si>
  <si>
    <t>Will the new ownership entity be retaining or renewing the rental assistance or subsidy?</t>
  </si>
  <si>
    <t>How many units have rental assistance?</t>
  </si>
  <si>
    <t>When does the current contract expire?</t>
  </si>
  <si>
    <t>Is the project currently required to restrict rents?</t>
  </si>
  <si>
    <t>If yes, by whom:</t>
  </si>
  <si>
    <t>Date of expiration:</t>
  </si>
  <si>
    <t>The following outlines the Commission’s Total Development Cost Limit policy:</t>
  </si>
  <si>
    <t>1.</t>
  </si>
  <si>
    <t>Total Development Cost = Total Project Cost less land and capitalized reserves</t>
  </si>
  <si>
    <t>2.</t>
  </si>
  <si>
    <t>All units - market rate, low-income and common area - are included in the calculation.</t>
  </si>
  <si>
    <t>3.</t>
  </si>
  <si>
    <t>4.</t>
  </si>
  <si>
    <t>Projects are subject to the Development Cost Limit Schedule in place at application.</t>
  </si>
  <si>
    <t>1 Bedroom</t>
  </si>
  <si>
    <t>2 Bedroom</t>
  </si>
  <si>
    <t>3 Bedroom</t>
  </si>
  <si>
    <t>4+ Bedroom</t>
  </si>
  <si>
    <t>Appropriate Cost/Unit Limits</t>
  </si>
  <si>
    <t>Max Cost by Unit Type</t>
  </si>
  <si>
    <t>Project's Total Development Cost Limit:</t>
  </si>
  <si>
    <t>- Land</t>
  </si>
  <si>
    <t>- Capitalized Reserves</t>
  </si>
  <si>
    <t>Total Development Cost</t>
  </si>
  <si>
    <r>
      <t xml:space="preserve">Total Development Cost </t>
    </r>
    <r>
      <rPr>
        <b/>
        <sz val="11"/>
        <color indexed="8"/>
        <rFont val="Symbol"/>
        <family val="1"/>
        <charset val="2"/>
      </rPr>
      <t xml:space="preserve">£ </t>
    </r>
    <r>
      <rPr>
        <b/>
        <sz val="11"/>
        <color indexed="8"/>
        <rFont val="Calibri"/>
        <family val="2"/>
      </rPr>
      <t>Total Project Cost Limit</t>
    </r>
  </si>
  <si>
    <t>Number of Units by Building Type:</t>
  </si>
  <si>
    <t>Wage Rate Requirements</t>
  </si>
  <si>
    <t>Single Family Detached</t>
  </si>
  <si>
    <t>State Prevailing Wages - Residential</t>
  </si>
  <si>
    <t>Townhouse/Duplex</t>
  </si>
  <si>
    <t>State Prevailing Wages - Commercial</t>
  </si>
  <si>
    <t>Walk-Up/Garden Style Apartments</t>
  </si>
  <si>
    <t>Davis Bacon Wages - Residential</t>
  </si>
  <si>
    <t>Low-Rise (2-3 stories with elevator)</t>
  </si>
  <si>
    <t>Davis Bacon Wages - Commercial</t>
  </si>
  <si>
    <t>Mid-Rise (4-6 stories with elevator)</t>
  </si>
  <si>
    <t>No wage requirements</t>
  </si>
  <si>
    <t>High Rise (7+ stories with elevator)</t>
  </si>
  <si>
    <t>Parking</t>
  </si>
  <si>
    <t>Firm Name:</t>
  </si>
  <si>
    <t>Address:</t>
  </si>
  <si>
    <t xml:space="preserve">State: </t>
  </si>
  <si>
    <t>Zip Code:</t>
  </si>
  <si>
    <t>Federal Tax ID #</t>
  </si>
  <si>
    <t>Contact Person and Title:</t>
  </si>
  <si>
    <t>Construction Lender</t>
  </si>
  <si>
    <t>Permanent Lender</t>
  </si>
  <si>
    <t>Projects using FHA Insurance</t>
  </si>
  <si>
    <t>Application Fee</t>
  </si>
  <si>
    <t>Development Consultant Agreement</t>
  </si>
  <si>
    <t>PROJECT TIMELINE</t>
  </si>
  <si>
    <t>General Partner/Managing Member:</t>
  </si>
  <si>
    <t>Amount:</t>
  </si>
  <si>
    <t>Transfer of Rental Assistance or Debt Service Subsidy</t>
  </si>
  <si>
    <t>Approval Expected</t>
  </si>
  <si>
    <t>Application Submitted</t>
  </si>
  <si>
    <t>Square Feet</t>
  </si>
  <si>
    <t>Low-Income Housing Units</t>
  </si>
  <si>
    <t>Total Permanent Sources Excluding Equity</t>
  </si>
  <si>
    <t>Total Permanent Sources</t>
  </si>
  <si>
    <t>Bond Structure</t>
  </si>
  <si>
    <t>IF WSHFC is issuing the tax-exempt bonds, please complete the following:</t>
  </si>
  <si>
    <t>Issuer of Tax-Exempt Bonds</t>
  </si>
  <si>
    <t>Public Sale (Rated A or Better)</t>
  </si>
  <si>
    <t>Credit Enhancement for Public Sale</t>
  </si>
  <si>
    <t xml:space="preserve">No </t>
  </si>
  <si>
    <t>Date:</t>
  </si>
  <si>
    <t>Total Construction Financing</t>
  </si>
  <si>
    <r>
      <t xml:space="preserve">Repayment Structure
</t>
    </r>
    <r>
      <rPr>
        <sz val="11"/>
        <rFont val="Calibri"/>
        <family val="2"/>
      </rPr>
      <t>(e.g. deferred, cash flow only, etc.)</t>
    </r>
  </si>
  <si>
    <t>Bridge/Construction Financing Sources</t>
  </si>
  <si>
    <r>
      <t xml:space="preserve">Permanent Financing Sources 
</t>
    </r>
    <r>
      <rPr>
        <sz val="11"/>
        <rFont val="Calibri"/>
        <family val="2"/>
      </rPr>
      <t>(Do not include LIHTC Equity)</t>
    </r>
  </si>
  <si>
    <t>Low-Income Housing Tax Credit 50% Test</t>
  </si>
  <si>
    <t>If the Project is not 100% low-income units, please complete the following to determine the Applicable Fraction by building.</t>
  </si>
  <si>
    <t>Address (Street &amp; City)
If building addresses are the same or unknown, identify each Building by a Letter or Number</t>
  </si>
  <si>
    <t>Type of Tax Credit Requested</t>
  </si>
  <si>
    <t>Pre-Application Approvals</t>
  </si>
  <si>
    <t>Federal Set-Aside - Tax-Exempt Bonds</t>
  </si>
  <si>
    <t>Has the Project requested and been approved for any of the following?</t>
  </si>
  <si>
    <t>Federal Set-Aside - Low-Income Housing Tax Credit</t>
  </si>
  <si>
    <r>
      <t xml:space="preserve">*If the Project is </t>
    </r>
    <r>
      <rPr>
        <b/>
        <i/>
        <sz val="9"/>
        <color indexed="8"/>
        <rFont val="Calibri"/>
        <family val="2"/>
      </rPr>
      <t>not</t>
    </r>
    <r>
      <rPr>
        <i/>
        <sz val="9"/>
        <color indexed="8"/>
        <rFont val="Calibri"/>
        <family val="2"/>
      </rPr>
      <t xml:space="preserve"> being financed with LIHTCs, please complete the Multifamily Bonds Only Application.  </t>
    </r>
  </si>
  <si>
    <t>% of Area Median Income</t>
  </si>
  <si>
    <t>Rental Assistance</t>
  </si>
  <si>
    <t>Population Served</t>
  </si>
  <si>
    <t>POPULATION</t>
  </si>
  <si>
    <t>FINANCING</t>
  </si>
  <si>
    <t>Early Redemption</t>
  </si>
  <si>
    <t>DEVELOPER AND OWNERSHIP</t>
  </si>
  <si>
    <t>If any individual or entity for the Project is Controlled By, In Control Of, Affiliated With, a Related Party to, or has an Identity of Interest with any of the other individuals or entities for the Project, mark each applicable box with an "X."  If there is an "X" marked for any of the individuals or entities for the Project, include a detailed description of the relationships between the parties.</t>
  </si>
  <si>
    <t>Ownership Entity</t>
  </si>
  <si>
    <t xml:space="preserve"> Project Sponsor/Developer</t>
  </si>
  <si>
    <t>General Partner(s)</t>
  </si>
  <si>
    <t>Party(ies) to a Joint Venture</t>
  </si>
  <si>
    <t>Managing Member(s) of LLC</t>
  </si>
  <si>
    <t>Company Member(s) and/or Managers of LLC</t>
  </si>
  <si>
    <t xml:space="preserve">  Seller/Lessor of Land or Building(s) </t>
  </si>
  <si>
    <t xml:space="preserve">  General Contractor(s)</t>
  </si>
  <si>
    <t xml:space="preserve">Project Management </t>
  </si>
  <si>
    <t xml:space="preserve">  Engineer(s)</t>
  </si>
  <si>
    <t>Architect(s)</t>
  </si>
  <si>
    <t>Subcontractor(s)</t>
  </si>
  <si>
    <t xml:space="preserve">  Material Supplier(s)</t>
  </si>
  <si>
    <t>Attorney(s)</t>
  </si>
  <si>
    <t>Accountant(s)</t>
  </si>
  <si>
    <t>Lender(s)</t>
  </si>
  <si>
    <t xml:space="preserve">  Property Manager</t>
  </si>
  <si>
    <t>Syndicator(s)</t>
  </si>
  <si>
    <t>Board Member(s)</t>
  </si>
  <si>
    <t>Other:___</t>
  </si>
  <si>
    <t>Project Sponsor/Developer</t>
  </si>
  <si>
    <t>Company Member(s) and/or Manager(s) of LLC</t>
  </si>
  <si>
    <t>Seller/Lessor of Land or Building(s) included in Project</t>
  </si>
  <si>
    <t>General Contractor(s)</t>
  </si>
  <si>
    <t>Project Management Consultant(s)</t>
  </si>
  <si>
    <t>Engineer(s)</t>
  </si>
  <si>
    <t>Material Supplier(s)</t>
  </si>
  <si>
    <t>Property Manager(s)</t>
  </si>
  <si>
    <t>Other: ___</t>
  </si>
  <si>
    <t>Explanation of identified Identities of Interest:</t>
  </si>
  <si>
    <t>IDENTITY OF INTEREST INFORMATION</t>
  </si>
  <si>
    <t>Form 2A</t>
  </si>
  <si>
    <t>Form 1A</t>
  </si>
  <si>
    <t>Project Summary</t>
  </si>
  <si>
    <t>Form 1B</t>
  </si>
  <si>
    <t>Form 1C</t>
  </si>
  <si>
    <t>Project Description</t>
  </si>
  <si>
    <t>PROJECT DESCRIPTION</t>
  </si>
  <si>
    <t>Attachments</t>
  </si>
  <si>
    <t>Form 3</t>
  </si>
  <si>
    <t>Form 4</t>
  </si>
  <si>
    <t>Form 5</t>
  </si>
  <si>
    <t>Project Schedule</t>
  </si>
  <si>
    <t>ESDS Project Checklist</t>
  </si>
  <si>
    <t>Form 6A</t>
  </si>
  <si>
    <t>Form 6B</t>
  </si>
  <si>
    <t>Form 6C</t>
  </si>
  <si>
    <t>Form 6D</t>
  </si>
  <si>
    <t>Project Sources and Uses</t>
  </si>
  <si>
    <t>LIHTC Calculation</t>
  </si>
  <si>
    <t>Total Development Cost Limit Calculation</t>
  </si>
  <si>
    <t>Form 7A</t>
  </si>
  <si>
    <t>Form 7B</t>
  </si>
  <si>
    <t>Financing Terms</t>
  </si>
  <si>
    <t>Form 8A</t>
  </si>
  <si>
    <t>Form 8B</t>
  </si>
  <si>
    <t>Operating Pro Forma</t>
  </si>
  <si>
    <t>Form 9A</t>
  </si>
  <si>
    <t>Form 9B</t>
  </si>
  <si>
    <t>Form 9C</t>
  </si>
  <si>
    <t>Developer and Ownership</t>
  </si>
  <si>
    <t>Identity of Interest Information</t>
  </si>
  <si>
    <t>APPLICATION CHECKLIST</t>
  </si>
  <si>
    <t>LIHTC Eligible Basis</t>
  </si>
  <si>
    <t>USDA Rural Development Projects</t>
  </si>
  <si>
    <t>Certification of Ability to Contribute Equity to the Project</t>
  </si>
  <si>
    <t>Proof of Appraisal deposit</t>
  </si>
  <si>
    <t>A copy of the Permanent Lender's signed term sheet accepted by the borrower</t>
  </si>
  <si>
    <t>Units &amp; Square Footage</t>
  </si>
  <si>
    <t>Form 10</t>
  </si>
  <si>
    <t>Development Team Contact List</t>
  </si>
  <si>
    <t>Evidence of ownership and material participation</t>
  </si>
  <si>
    <t>Board member list</t>
  </si>
  <si>
    <t>Certification Nonprofit is not affiliated with a for-profit organization</t>
  </si>
  <si>
    <t>Articles of incorporation as filed with the Sec. of State</t>
  </si>
  <si>
    <t>Grayfield:  Description of the current land use and the recent history of the property</t>
  </si>
  <si>
    <t>Brownfield:  Phase II Environmental Site Assessment and remediation plan</t>
  </si>
  <si>
    <t>Adaptive Reuse: Letter from project architect</t>
  </si>
  <si>
    <t>Unit Information by Building</t>
  </si>
  <si>
    <t>Approval Letter from local government agency with jurisdiction over tenant relocation</t>
  </si>
  <si>
    <t xml:space="preserve">Projects with Rental Assistance:  </t>
  </si>
  <si>
    <t>Projects with Developer Equity:</t>
  </si>
  <si>
    <t>Tax Credit Investor</t>
  </si>
  <si>
    <t>Copy of the Investor's Letter of Intent</t>
  </si>
  <si>
    <t>Bylaws and/or other governing instruments of the organization</t>
  </si>
  <si>
    <t>Application Checklist</t>
  </si>
  <si>
    <t>Signature Page</t>
  </si>
  <si>
    <t>First Pages of Application Binder</t>
  </si>
  <si>
    <t>Tab 7:  Project Financing</t>
  </si>
  <si>
    <t>Tab 1:  Project Summary</t>
  </si>
  <si>
    <t>Tab 2:  Project Description</t>
  </si>
  <si>
    <t>Tab 3:  Population Served</t>
  </si>
  <si>
    <t>Tab 4:  Relocation</t>
  </si>
  <si>
    <t>Tab 5:  Project Schedule</t>
  </si>
  <si>
    <t>Tab 6:  Development Budget</t>
  </si>
  <si>
    <t>Tab 8:  Project Operations</t>
  </si>
  <si>
    <t>Tab 9:  Development Team</t>
  </si>
  <si>
    <t>A copy of the Construction Lender's signed term sheet accepted by the borrower</t>
  </si>
  <si>
    <t>Itemized breakdown of the residential Qualified Rehabilitation Expenses, the commercial or other non-residential Qualified Rehabilitation Expenses, the total Qualified Rehabilitation expenses</t>
  </si>
  <si>
    <t>Explanation of any differences in the residential Qualified Rehabilitation Expenses and the Total Project Costs</t>
  </si>
  <si>
    <t>Detailed calculation of the Historic Rehabilitation Tax Credit proceeds for the Residential portion of the project</t>
  </si>
  <si>
    <t>Documentation of utility allowance calculations and schedule</t>
  </si>
  <si>
    <t>A minimum of 40% of the Housing Units will be rented to Residents with income at or below 60% of the Area Median  Income (AMI)</t>
  </si>
  <si>
    <t>A minimum of 20% of the Housing Units will be rented to Residents with income at or below 50% of the Area Median Income (AMI)</t>
  </si>
  <si>
    <t>PROJECT RENTS</t>
  </si>
  <si>
    <t>APPLICATION FEE</t>
  </si>
  <si>
    <t>HISTORIC REHABILITATION TAX CREDITS</t>
  </si>
  <si>
    <r>
      <rPr>
        <vertAlign val="superscript"/>
        <sz val="9"/>
        <color indexed="8"/>
        <rFont val="Calibri"/>
        <family val="2"/>
      </rPr>
      <t>[4]</t>
    </r>
    <r>
      <rPr>
        <sz val="9"/>
        <color indexed="8"/>
        <rFont val="Calibri"/>
        <family val="2"/>
      </rPr>
      <t xml:space="preserve"> Include as a source on Form 6A and Form 7</t>
    </r>
  </si>
  <si>
    <t>5.</t>
  </si>
  <si>
    <t>6.</t>
  </si>
  <si>
    <t>7.</t>
  </si>
  <si>
    <t>8.</t>
  </si>
  <si>
    <t>9.</t>
  </si>
  <si>
    <t>10.</t>
  </si>
  <si>
    <t>11.</t>
  </si>
  <si>
    <t>12.</t>
  </si>
  <si>
    <t>A minimum of 40% of the Total Units will be rented to Residents with income at or below 60% of the Area Median  Income (AMI)</t>
  </si>
  <si>
    <t>A minimum of 20% of the Total Units will be rented to Residents with income at or below 50% of the Area Median Income (AMI)</t>
  </si>
  <si>
    <r>
      <t xml:space="preserve">Total Housing Units 
</t>
    </r>
    <r>
      <rPr>
        <b/>
        <sz val="7"/>
        <rFont val="Calibri"/>
        <family val="2"/>
      </rPr>
      <t>(does not include CAU)</t>
    </r>
  </si>
  <si>
    <t>Maximum Allowable Tax Credit Rents</t>
  </si>
  <si>
    <t>Maximum Allowable Tax Credit Rents are published here:</t>
  </si>
  <si>
    <t>The Applicant commits the Project to serve the following combination of Income Set-Asides:</t>
  </si>
  <si>
    <t>Calculation of Units</t>
  </si>
  <si>
    <t>% of Total Low-Income Units</t>
  </si>
  <si>
    <t>Income Target</t>
  </si>
  <si>
    <t>40% AMI</t>
  </si>
  <si>
    <t>50% AMI</t>
  </si>
  <si>
    <t>60% AMI</t>
  </si>
  <si>
    <t xml:space="preserve"> </t>
  </si>
  <si>
    <t xml:space="preserve">20% of units set aside for Persons with Disabilities  =  </t>
  </si>
  <si>
    <t>% of Total Project Cost:</t>
  </si>
  <si>
    <t>Number of Units with Rental Assistance</t>
  </si>
  <si>
    <t>Total Low-Income Housing Units</t>
  </si>
  <si>
    <t xml:space="preserve">RENTAL ASSISTANCE: </t>
  </si>
  <si>
    <t>% of Units</t>
  </si>
  <si>
    <t>Inc_percent</t>
  </si>
  <si>
    <t>Permanent Financing</t>
  </si>
  <si>
    <t>Project-Based Rental Assistance</t>
  </si>
  <si>
    <t>Location Efficient Projects</t>
  </si>
  <si>
    <t>Location_eff</t>
  </si>
  <si>
    <t>Lower Income Housing Commitment</t>
  </si>
  <si>
    <t>low_income housing commitment</t>
  </si>
  <si>
    <t xml:space="preserve">• 100% of low-income units at 60% AMI (0 points) </t>
  </si>
  <si>
    <t>Select Additional Low-Income Set-Asides</t>
  </si>
  <si>
    <t>PriorityPopulations10</t>
  </si>
  <si>
    <t xml:space="preserve">10% of units set aside for Large Households  =  </t>
  </si>
  <si>
    <t>20% of units set aside for Large Households  =</t>
  </si>
  <si>
    <t>Project_Based_Rental_Assistance</t>
  </si>
  <si>
    <t>LeveragingPublicResources10</t>
  </si>
  <si>
    <t>leveraging_public_resources_10</t>
  </si>
  <si>
    <t>5% of the Total Project Costs - 3 points</t>
  </si>
  <si>
    <t>10% of the Total Project Costs - 5 points</t>
  </si>
  <si>
    <t>15% of the Total Project Costs - 10 points</t>
  </si>
  <si>
    <t>LeveragingTaxableBonds7</t>
  </si>
  <si>
    <t>leveraging_taxable_bonds_7</t>
  </si>
  <si>
    <t>2% of the Total Bond Issue - 1 point</t>
  </si>
  <si>
    <t>4% of the Total Bond Issue - 2 points</t>
  </si>
  <si>
    <t>6% of the Total Bond Issue - 3 points</t>
  </si>
  <si>
    <t>8% of the Total Bond Issue - 4 points</t>
  </si>
  <si>
    <t>10% of the Total Bond Issue - 5 points</t>
  </si>
  <si>
    <t>12% of the Total Bond Issue - 6 points</t>
  </si>
  <si>
    <t>14% of the Total Bond Issue - 7 points</t>
  </si>
  <si>
    <t>PropertyType10</t>
  </si>
  <si>
    <t>property_type_10</t>
  </si>
  <si>
    <r>
      <rPr>
        <b/>
        <sz val="11"/>
        <rFont val="Calibri"/>
        <family val="2"/>
        <scheme val="minor"/>
      </rPr>
      <t>Option 1:</t>
    </r>
    <r>
      <rPr>
        <sz val="11"/>
        <rFont val="Calibri"/>
        <family val="2"/>
        <scheme val="minor"/>
      </rPr>
      <t xml:space="preserve"> Grayfield Site - 3 points</t>
    </r>
  </si>
  <si>
    <r>
      <rPr>
        <b/>
        <sz val="11"/>
        <rFont val="Calibri"/>
        <family val="2"/>
        <scheme val="minor"/>
      </rPr>
      <t xml:space="preserve">Option 2: </t>
    </r>
    <r>
      <rPr>
        <sz val="11"/>
        <rFont val="Calibri"/>
        <family val="2"/>
        <scheme val="minor"/>
      </rPr>
      <t>Adaptive Reuse Site - 3 points</t>
    </r>
  </si>
  <si>
    <t xml:space="preserve">Three Points will be awarded to those Projects that provide nearby access to food and exceed the minimum Access to Services criterion of ESDS.  </t>
  </si>
  <si>
    <t>Projects using Commission Issued Bonds and 4% Tax Credits</t>
  </si>
  <si>
    <t>The Fee is $4,000 for a project with a single site.  Scattered site/portfolio projects will pay an additional $1,000 for each additional site.</t>
  </si>
  <si>
    <t>Total Number of Sites</t>
  </si>
  <si>
    <t>Total Application Fee Due</t>
  </si>
  <si>
    <t>The Application Fee is $7,500 for a project with a single site.  Scattered site/portfolio projects will pay an additional $1,000 for each additional site.</t>
  </si>
  <si>
    <t xml:space="preserve">Total Application Fee </t>
  </si>
  <si>
    <t>Will this project serve any of the following special needs populations?  (If none, skip the rest of this Tab.)</t>
  </si>
  <si>
    <t>4% TAX CREDIT / BOND PROGRAM SCORING</t>
  </si>
  <si>
    <t>Category B.  20% Large Households and/or 20% Persons with Disabilities (10 points each)</t>
  </si>
  <si>
    <t>Category A.  10% Large Households and/or 10% Persons with Disabilities (5 points each)</t>
  </si>
  <si>
    <t>Indicate Priority Population set-aside(s) below.  Up to two set-asides may be selected, but the same population cannot be selected in both Category A and B.</t>
  </si>
  <si>
    <t>% of LIH Units with Rental Assistance</t>
  </si>
  <si>
    <t xml:space="preserve">Points will be awarded to projects that have received a substantial funding commitment from a federal, state, or local government.  Tax-exempt bonds are not considered a "public resource" for the purposes of this policy. </t>
  </si>
  <si>
    <t>PUBLIC RESOURCES</t>
  </si>
  <si>
    <t>TAXABLE BONDS</t>
  </si>
  <si>
    <t>Taxable Bond Amount:</t>
  </si>
  <si>
    <t>Tax-Exempt Bond Amount:</t>
  </si>
  <si>
    <t>Total Bond Issue</t>
  </si>
  <si>
    <t>Taxable Bonds as a % of Total Bond Issue:</t>
  </si>
  <si>
    <r>
      <rPr>
        <b/>
        <sz val="11"/>
        <rFont val="Calibri"/>
        <family val="2"/>
        <scheme val="minor"/>
      </rPr>
      <t>Option 3:</t>
    </r>
    <r>
      <rPr>
        <sz val="11"/>
        <rFont val="Calibri"/>
        <family val="2"/>
        <scheme val="minor"/>
      </rPr>
      <t xml:space="preserve"> Historic Property being financed by the federal Historic Tax Credit (RTC) - 3 points</t>
    </r>
  </si>
  <si>
    <t>Amount of Public Funds:</t>
  </si>
  <si>
    <t>Onsite Community Garden</t>
  </si>
  <si>
    <t>Onsite Business / Learning Center</t>
  </si>
  <si>
    <t>Onsite Playground or Fitness Trail</t>
  </si>
  <si>
    <t xml:space="preserve">Covered and Secured Bicycle Storage </t>
  </si>
  <si>
    <t>X</t>
  </si>
  <si>
    <t>Pre-Development / Bridge Financing</t>
  </si>
  <si>
    <t>Construction Financing</t>
  </si>
  <si>
    <t>Construction Loan Legal</t>
  </si>
  <si>
    <t>Construction Period Interest</t>
  </si>
  <si>
    <t>Lease-up Period Interest</t>
  </si>
  <si>
    <t>Permanent Loan Legal</t>
  </si>
  <si>
    <t>Issuer Fees &amp; Related Expenses</t>
  </si>
  <si>
    <t>Bond Counsel</t>
  </si>
  <si>
    <t>Trustee Fees &amp; Expenses</t>
  </si>
  <si>
    <t>Underwriter Fees &amp; Counsel</t>
  </si>
  <si>
    <t>Placement Agent Fees &amp; Counsel</t>
  </si>
  <si>
    <t>Borrower's Counsel - Bond Related</t>
  </si>
  <si>
    <t>Rating Agency</t>
  </si>
  <si>
    <t>Bond Related Costs of Issuance (4% Tax Credit/Bond Projects Only)</t>
  </si>
  <si>
    <t>Other Development Costs</t>
  </si>
  <si>
    <t xml:space="preserve">Buyer's Appraisal </t>
  </si>
  <si>
    <t>Existing Structures</t>
  </si>
  <si>
    <t>New Construction/ Rehab</t>
  </si>
  <si>
    <t>R  E  S  I  D  E  N  T  I  A  L</t>
  </si>
  <si>
    <t>Documentation of Site Control</t>
  </si>
  <si>
    <t>Title Report</t>
  </si>
  <si>
    <t>Evergreen Owner Certification</t>
  </si>
  <si>
    <t>Consistency with Consolidated Plan Letter</t>
  </si>
  <si>
    <t>Notification of Public Housing Authority</t>
  </si>
  <si>
    <t>Relocation Plan</t>
  </si>
  <si>
    <t>Copy of the Rental Subsidy Contract</t>
  </si>
  <si>
    <t>Certification Regarding Financial Solvency and Litigation Status</t>
  </si>
  <si>
    <t>Consent Granting Signature Authority</t>
  </si>
  <si>
    <t>IRS notification of Ownership Entity's federal identification number</t>
  </si>
  <si>
    <t>Secretary of State Certificate of Existence for Ownership Entity</t>
  </si>
  <si>
    <t>Organizational chart identifying each entity or individual with an ownership interest in the Project, including percentage of ownership</t>
  </si>
  <si>
    <t>Property Management Agreement or Letter of Intent</t>
  </si>
  <si>
    <t>Tab 10:  4% Tax Credit / Bond Program Scoring</t>
  </si>
  <si>
    <t>Projects with Public Funds:</t>
  </si>
  <si>
    <t>Copies of Funders' Commitment Letters</t>
  </si>
  <si>
    <t>Property Type</t>
  </si>
  <si>
    <t>Historic:  Evidence of historic designation and completion of Form 7B</t>
  </si>
  <si>
    <t>List of required number of services including the name, type of facility and address</t>
  </si>
  <si>
    <t>Documentation of targeted area designation</t>
  </si>
  <si>
    <t>Site map showing location of project within designated area</t>
  </si>
  <si>
    <t>Location Efficiency</t>
  </si>
  <si>
    <t>At Risk</t>
  </si>
  <si>
    <t>Narrative explanation of how CRP meets the intent of the policy</t>
  </si>
  <si>
    <t>Context map showing location of project and location of facilities</t>
  </si>
  <si>
    <t>Copy of the Community Revitalization Plan with relevant specifics highlighted</t>
  </si>
  <si>
    <t>Community Revitalization Plan (CRP)</t>
  </si>
  <si>
    <t>Evidence of funding for the specified revitalization initiatives</t>
  </si>
  <si>
    <t>Nonprofit Sponsor</t>
  </si>
  <si>
    <t>Nonprofit Organization's IRS determination letter</t>
  </si>
  <si>
    <t>Scoring Worksheet</t>
  </si>
  <si>
    <t>Area Targeted by a Local Jurisdiction</t>
  </si>
  <si>
    <t>Site map identifying the geography covered by the CRP and the location of the project</t>
  </si>
  <si>
    <t xml:space="preserve">Projects using 4% Tax Credits and Bonds issued by an Issuer other than the Commission </t>
  </si>
  <si>
    <t>Federal agency certification confirming the Project's eligibility, and if applicable, written notice required RCW 59.28.040</t>
  </si>
  <si>
    <t xml:space="preserve">Please provide a written narrative of your project, including the location in the community, the target population, project amenities, and any unique project characteristics. </t>
  </si>
  <si>
    <t xml:space="preserve">Please give a brief description of the condition of the buildings to be rehabilitated and describe the scope of the proposed rehabilitation. </t>
  </si>
  <si>
    <t>A copy of "Invitation to Submit" letter</t>
  </si>
  <si>
    <t>LIH40percent</t>
  </si>
  <si>
    <t>LIH50percent</t>
  </si>
  <si>
    <t>LIH60percent</t>
  </si>
  <si>
    <t>13.</t>
  </si>
  <si>
    <t>If yes, enter OID/TC #</t>
  </si>
  <si>
    <t>Development Amenities:  Community Garden</t>
  </si>
  <si>
    <t>Development Amenities:  Business/Learning Center</t>
  </si>
  <si>
    <t>Site Plan</t>
  </si>
  <si>
    <t>Management &amp; Maintenance Plan</t>
  </si>
  <si>
    <t>Facility Management Plan</t>
  </si>
  <si>
    <t>Development Amenities:  Playground/Fitness Trail</t>
  </si>
  <si>
    <t>Description of proposed amenity</t>
  </si>
  <si>
    <t>Site plan</t>
  </si>
  <si>
    <t>Development Amenities:  Bicycle Storage</t>
  </si>
  <si>
    <t>Description of how storage meets recommended guidelines</t>
  </si>
  <si>
    <t>Access Management Plan</t>
  </si>
  <si>
    <t>The buildings in this Project are in compliance with the 10 year rule as defined in Section 42(d)(2) of the Code.  All of the following are true:</t>
  </si>
  <si>
    <t xml:space="preserve">(1)  The building(s) are being acquired by purchase, as defined in Section 179(d)(2); </t>
  </si>
  <si>
    <t>(2)  A period of at least 10 years has passed between the date of acquisition by the Applicant and</t>
  </si>
  <si>
    <t xml:space="preserve">    the date the building was last placed in service; and</t>
  </si>
  <si>
    <t>(3)  The building is in compliance with the Related Party rule under Section 42(d)(2)(B)(iii).</t>
  </si>
  <si>
    <t>This project is exempt from the 10 year rule based on the following:</t>
  </si>
  <si>
    <t>Section 42(d)(2)(D) - Special placed-in-service rules for certain types of ownership transfers</t>
  </si>
  <si>
    <t>Section 42(d)(6) - Federally- or State-assisted building(s)</t>
  </si>
  <si>
    <t>Section 42(d)(6) - Building(s) acquired from an insured depository institution in default</t>
  </si>
  <si>
    <t xml:space="preserve">A waiver from the IRS of the 10-year rule has been received.  </t>
  </si>
  <si>
    <t xml:space="preserve">Please attach evidence of compliance with the 10-year rule as outlined in Section 42(d)(2), the Special Placed-In-Service Rules of Section 42(d)(2)(D) or the exceptions to the 10-year rule outlined in Section 42(d)(6).  </t>
  </si>
  <si>
    <t>Placed-In-Service Date of Building by the Seller/Lessor</t>
  </si>
  <si>
    <t>Number of Years Between Last Placed-In-Service &amp; Acquisition</t>
  </si>
  <si>
    <t>Acquisition Credit:  Documentation of compliance with 10 year rule</t>
  </si>
  <si>
    <t>Inside Front Cover of Binder</t>
  </si>
  <si>
    <t>Copy of Application Package and attachments on CD or flashdrive</t>
  </si>
  <si>
    <t>Documentation of QCT status for 130% Basis Boost</t>
  </si>
  <si>
    <t>Previous Commission Financing</t>
  </si>
  <si>
    <t>Total Project Gross Square Footage</t>
  </si>
  <si>
    <r>
      <t>GROSS SQUARE FOOTAGE</t>
    </r>
    <r>
      <rPr>
        <b/>
        <vertAlign val="superscript"/>
        <sz val="14"/>
        <color theme="1"/>
        <rFont val="Calibri"/>
        <family val="2"/>
        <scheme val="minor"/>
      </rPr>
      <t>1</t>
    </r>
  </si>
  <si>
    <r>
      <rPr>
        <vertAlign val="superscript"/>
        <sz val="9"/>
        <rFont val="Calibri"/>
        <family val="2"/>
        <scheme val="minor"/>
      </rPr>
      <t>1</t>
    </r>
    <r>
      <rPr>
        <b/>
        <u/>
        <sz val="9"/>
        <rFont val="Calibri"/>
        <family val="2"/>
        <scheme val="minor"/>
      </rPr>
      <t>Gross square footage</t>
    </r>
    <r>
      <rPr>
        <sz val="9"/>
        <rFont val="Calibri"/>
        <family val="2"/>
        <scheme val="minor"/>
      </rPr>
      <t xml:space="preserve"> is to be measured from the outside face of the exterior wall of the structure and/or the centerline of party walls between Residential and Non-Residential spaces.    Everything within the building envelope should be included in the calculation, including unheated mechanical space, common area, circulation area and structured parking.  Anything outside of the building envelope such as balconies, roof top decks, carports, and surface parking is to be excluded.  
</t>
    </r>
  </si>
  <si>
    <r>
      <rPr>
        <b/>
        <vertAlign val="superscript"/>
        <sz val="9"/>
        <rFont val="Calibri"/>
        <family val="2"/>
        <scheme val="minor"/>
      </rPr>
      <t>2</t>
    </r>
    <r>
      <rPr>
        <b/>
        <u/>
        <sz val="9"/>
        <rFont val="Calibri"/>
        <family val="2"/>
        <scheme val="minor"/>
      </rPr>
      <t>Common Area for Resident Services</t>
    </r>
    <r>
      <rPr>
        <b/>
        <sz val="9"/>
        <rFont val="Calibri"/>
        <family val="2"/>
        <scheme val="minor"/>
      </rPr>
      <t xml:space="preserve"> </t>
    </r>
    <r>
      <rPr>
        <sz val="9"/>
        <rFont val="Calibri"/>
        <family val="2"/>
        <scheme val="minor"/>
      </rPr>
      <t>are sections of the building used by residents such as community rooms, computer rooms, social service space, etc.</t>
    </r>
  </si>
  <si>
    <r>
      <rPr>
        <b/>
        <vertAlign val="superscript"/>
        <sz val="9"/>
        <rFont val="Calibri"/>
        <family val="2"/>
        <scheme val="minor"/>
      </rPr>
      <t>3</t>
    </r>
    <r>
      <rPr>
        <b/>
        <u/>
        <sz val="9"/>
        <rFont val="Calibri"/>
        <family val="2"/>
        <scheme val="minor"/>
      </rPr>
      <t>Other Common Area</t>
    </r>
    <r>
      <rPr>
        <sz val="9"/>
        <rFont val="Calibri"/>
        <family val="2"/>
        <scheme val="minor"/>
      </rPr>
      <t xml:space="preserve"> includes functional components of the building such as corridors, stairwells,  &amp; mechanical spaces.</t>
    </r>
  </si>
  <si>
    <r>
      <rPr>
        <b/>
        <vertAlign val="superscript"/>
        <sz val="9"/>
        <rFont val="Calibri"/>
        <family val="2"/>
        <scheme val="minor"/>
      </rPr>
      <t>4</t>
    </r>
    <r>
      <rPr>
        <b/>
        <u/>
        <sz val="9"/>
        <rFont val="Calibri"/>
        <family val="2"/>
        <scheme val="minor"/>
      </rPr>
      <t xml:space="preserve">Commercial space </t>
    </r>
    <r>
      <rPr>
        <sz val="9"/>
        <rFont val="Calibri"/>
        <family val="2"/>
        <scheme val="minor"/>
      </rPr>
      <t xml:space="preserve">should be included only if it remains under the owenship of the Project LP/LLP/LLLP/LLC.  Commerical space that has been codominiumized out and whose costs are not itemized on Form 6A should not be included.  </t>
    </r>
  </si>
  <si>
    <r>
      <t>Common Area for Resident Services</t>
    </r>
    <r>
      <rPr>
        <vertAlign val="superscript"/>
        <sz val="11"/>
        <color indexed="8"/>
        <rFont val="Calibri"/>
        <family val="2"/>
        <scheme val="minor"/>
      </rPr>
      <t>2</t>
    </r>
  </si>
  <si>
    <r>
      <t>Other Common Area</t>
    </r>
    <r>
      <rPr>
        <vertAlign val="superscript"/>
        <sz val="11"/>
        <color indexed="8"/>
        <rFont val="Calibri"/>
        <family val="2"/>
        <scheme val="minor"/>
      </rPr>
      <t>3</t>
    </r>
  </si>
  <si>
    <r>
      <t>Gross Non-Residential/Commercial Square Footage</t>
    </r>
    <r>
      <rPr>
        <vertAlign val="superscript"/>
        <sz val="11"/>
        <color indexed="8"/>
        <rFont val="Calibri"/>
        <family val="2"/>
        <scheme val="minor"/>
      </rPr>
      <t>4</t>
    </r>
  </si>
  <si>
    <t xml:space="preserve">Common Area Units 
</t>
  </si>
  <si>
    <r>
      <rPr>
        <b/>
        <sz val="9"/>
        <color indexed="8"/>
        <rFont val="Calibri"/>
        <family val="2"/>
      </rPr>
      <t>Number of Units</t>
    </r>
    <r>
      <rPr>
        <sz val="9"/>
        <color indexed="8"/>
        <rFont val="Calibri"/>
        <family val="2"/>
      </rPr>
      <t xml:space="preserve"> (Include Market Rate, Low-Income, and Common Area Units).</t>
    </r>
  </si>
  <si>
    <t>If the Total Development Cost exceeds the Project's Total Develoment Cost Limit  and has not been approved for a waiver, the application will be disqualified.</t>
  </si>
  <si>
    <t xml:space="preserve">  Waiver has been approved.</t>
  </si>
  <si>
    <t xml:space="preserve">Approved Total Development Cost in Waiver = </t>
  </si>
  <si>
    <t>Project Type</t>
  </si>
  <si>
    <t>Legal Services</t>
  </si>
  <si>
    <t>Security</t>
  </si>
  <si>
    <t>Maintenance and janitorial</t>
  </si>
  <si>
    <t>Decorating/Turnover</t>
  </si>
  <si>
    <t>Pest Control</t>
  </si>
  <si>
    <t>Fire Safety</t>
  </si>
  <si>
    <t>Elevator</t>
  </si>
  <si>
    <t>Oil/Gas/Other</t>
  </si>
  <si>
    <t>Telephone</t>
  </si>
  <si>
    <t>Acquisition Credit</t>
  </si>
  <si>
    <t xml:space="preserve">Is there more than one building or street address for the site?  </t>
  </si>
  <si>
    <t>If yes, please list all applicable street addresses:</t>
  </si>
  <si>
    <r>
      <t xml:space="preserve">If the site address is not available or if the project is on a street that has not yet been constructed, </t>
    </r>
    <r>
      <rPr>
        <sz val="12"/>
        <color theme="1"/>
        <rFont val="Calibri"/>
        <family val="2"/>
        <scheme val="minor"/>
      </rPr>
      <t>please give a brief, non-legal description of the property location (e.g. the northwest corner of the intersection of Main and Smith Streets).</t>
    </r>
  </si>
  <si>
    <t>14.</t>
  </si>
  <si>
    <t>Is the Project also being financed with 4% Low Income Housing Tax Credits (LIHTC)?</t>
  </si>
  <si>
    <t>less $750 OID Request Fee (If paid)</t>
  </si>
  <si>
    <r>
      <rPr>
        <vertAlign val="superscript"/>
        <sz val="9"/>
        <color indexed="8"/>
        <rFont val="Calibri"/>
        <family val="2"/>
      </rPr>
      <t>[3]</t>
    </r>
    <r>
      <rPr>
        <sz val="9"/>
        <color indexed="8"/>
        <rFont val="Calibri"/>
        <family val="2"/>
      </rPr>
      <t xml:space="preserve"> Include on Form 6D - LIHTC Calculation, Line 14</t>
    </r>
  </si>
  <si>
    <t>15.</t>
  </si>
  <si>
    <t>Payment of WSHFC Deposit</t>
  </si>
  <si>
    <t>Located in a DDA or QCT?</t>
  </si>
  <si>
    <t xml:space="preserve">Elderly: If yes:   ____55+     ____62+     ____HUD or RD 515 </t>
  </si>
  <si>
    <t>QCT:</t>
  </si>
  <si>
    <t>If yes, is it in a DDA:</t>
  </si>
  <si>
    <t>Projects located in any county other than King County that fit the definition of an Urban Project may request to be allowed to use the TDC limits one category higher than their current category.</t>
  </si>
  <si>
    <t>Which limits is this project subject to?</t>
  </si>
  <si>
    <t>Select from list</t>
  </si>
  <si>
    <t>To improve our analysis of factors that influence Total Development Costs, please fill in the following information:</t>
  </si>
  <si>
    <t>King County</t>
  </si>
  <si>
    <t>Pierce/Snohomish</t>
  </si>
  <si>
    <t>Metro Counties</t>
  </si>
  <si>
    <t>Balance of State</t>
  </si>
  <si>
    <t>Project Team and Partner Contacts</t>
  </si>
  <si>
    <t>Project Sponsor / Developer</t>
  </si>
  <si>
    <t>Unified Business Identifier</t>
  </si>
  <si>
    <t>Executive Director/CEO/President</t>
  </si>
  <si>
    <r>
      <t>Borrower's Tax Counsel</t>
    </r>
    <r>
      <rPr>
        <sz val="10"/>
        <rFont val="Calibri"/>
        <family val="2"/>
        <scheme val="minor"/>
      </rPr>
      <t xml:space="preserve"> (if applicable)</t>
    </r>
  </si>
  <si>
    <r>
      <t>Nonprofit Partner</t>
    </r>
    <r>
      <rPr>
        <sz val="10"/>
        <rFont val="Calibri"/>
        <family val="2"/>
        <scheme val="minor"/>
      </rPr>
      <t xml:space="preserve"> (if applicable)</t>
    </r>
  </si>
  <si>
    <r>
      <t>Development Consultant</t>
    </r>
    <r>
      <rPr>
        <b/>
        <sz val="10"/>
        <rFont val="Calibri"/>
        <family val="2"/>
        <scheme val="minor"/>
      </rPr>
      <t xml:space="preserve"> </t>
    </r>
    <r>
      <rPr>
        <sz val="10"/>
        <rFont val="Calibri"/>
        <family val="2"/>
        <scheme val="minor"/>
      </rPr>
      <t>(if applicable)</t>
    </r>
  </si>
  <si>
    <r>
      <t xml:space="preserve">Underwriter </t>
    </r>
    <r>
      <rPr>
        <sz val="10"/>
        <rFont val="Calibri"/>
        <family val="2"/>
        <scheme val="minor"/>
      </rPr>
      <t>(if applicable)</t>
    </r>
  </si>
  <si>
    <r>
      <t xml:space="preserve">Underwriter Counsel </t>
    </r>
    <r>
      <rPr>
        <sz val="10"/>
        <rFont val="Calibri"/>
        <family val="2"/>
        <scheme val="minor"/>
      </rPr>
      <t xml:space="preserve"> (if applicable)</t>
    </r>
  </si>
  <si>
    <t>Construction Lender Counsel</t>
  </si>
  <si>
    <t>Permanent Lender Counsel</t>
  </si>
  <si>
    <r>
      <t>Federal Governmental Lender Contact</t>
    </r>
    <r>
      <rPr>
        <sz val="10"/>
        <rFont val="Calibri"/>
        <family val="2"/>
        <scheme val="minor"/>
      </rPr>
      <t xml:space="preserve"> (if applicable)</t>
    </r>
  </si>
  <si>
    <r>
      <t>Federal Governmental Lender's Counsel</t>
    </r>
    <r>
      <rPr>
        <sz val="10"/>
        <rFont val="Calibri"/>
        <family val="2"/>
        <scheme val="minor"/>
      </rPr>
      <t xml:space="preserve"> (if applicable)</t>
    </r>
  </si>
  <si>
    <r>
      <t>Title Company</t>
    </r>
    <r>
      <rPr>
        <sz val="10"/>
        <rFont val="Calibri"/>
        <family val="2"/>
        <scheme val="minor"/>
      </rPr>
      <t xml:space="preserve"> (if known)</t>
    </r>
  </si>
  <si>
    <r>
      <t>General Contractor</t>
    </r>
    <r>
      <rPr>
        <sz val="10"/>
        <rFont val="Calibri"/>
        <family val="2"/>
        <scheme val="minor"/>
      </rPr>
      <t xml:space="preserve"> (if known)</t>
    </r>
  </si>
  <si>
    <r>
      <t>Architect</t>
    </r>
    <r>
      <rPr>
        <sz val="10"/>
        <rFont val="Calibri"/>
        <family val="2"/>
        <scheme val="minor"/>
      </rPr>
      <t xml:space="preserve"> (if known)</t>
    </r>
  </si>
  <si>
    <t xml:space="preserve">• 90% of  low-income units at 60% AMI, 10% at 40% AMI (2 points) </t>
  </si>
  <si>
    <t xml:space="preserve">• 70% of low-income units at 60% AMI, 30% at 50% AMI (4 points) </t>
  </si>
  <si>
    <t xml:space="preserve">• 50% of low-income units at 60% AMI, 50% at 50% AMI (6 points) </t>
  </si>
  <si>
    <t>• 30% of low-income units at 60% AMI, 70% at 50% AMI (8 points)</t>
  </si>
  <si>
    <t xml:space="preserve">• 100% of low-income units at 50% AMI (10 points) </t>
  </si>
  <si>
    <t>NP_Donation</t>
  </si>
  <si>
    <t>Category C.  Senior Housing</t>
  </si>
  <si>
    <t>Five points will be awarded to Projects meeting the definition of Rehabilitation Project.</t>
  </si>
  <si>
    <t>10% for Large Households - 5 Points</t>
  </si>
  <si>
    <t>High and Very High Opportunity Areas</t>
  </si>
  <si>
    <t>Documentation from the Puget Sound Regional Counsel (www.psrc.org)</t>
  </si>
  <si>
    <t>Housing Commitmets for Priority Populations</t>
  </si>
  <si>
    <t>Documentation that the project is a licensed assisted living facility</t>
  </si>
  <si>
    <t>Form 2B</t>
  </si>
  <si>
    <t>Form 2C</t>
  </si>
  <si>
    <t/>
  </si>
  <si>
    <t>Carrying Costs at Rent up/Lease Up Reserve</t>
  </si>
  <si>
    <t>Nonprofit Donation</t>
  </si>
  <si>
    <t>Other:</t>
  </si>
  <si>
    <t>Replacement Reserves</t>
  </si>
  <si>
    <t>Operating Reserves</t>
  </si>
  <si>
    <t>LIHTC Owners Title Policy</t>
  </si>
  <si>
    <t>LIHTC Legal</t>
  </si>
  <si>
    <t xml:space="preserve">Permanent Loan Expenses </t>
  </si>
  <si>
    <t xml:space="preserve">Construction Loan Expenses </t>
  </si>
  <si>
    <t>Soft Cost Contingency</t>
  </si>
  <si>
    <t>Other Consultants</t>
  </si>
  <si>
    <t>Project Management / Dev. Consultant Fees</t>
  </si>
  <si>
    <t>Environmental Abatement - Land</t>
  </si>
  <si>
    <t>Environmental Abatement - Building</t>
  </si>
  <si>
    <t>New Construction Contingency</t>
  </si>
  <si>
    <t>(Specify)</t>
  </si>
  <si>
    <t>Source:</t>
  </si>
  <si>
    <t>non-residential total</t>
  </si>
  <si>
    <t>Residential total</t>
  </si>
  <si>
    <t>NON-RESIDENTIAL</t>
  </si>
  <si>
    <t>RESIDENTIAL</t>
  </si>
  <si>
    <t>% Total Project Cost</t>
  </si>
  <si>
    <t>Date of Budget</t>
  </si>
  <si>
    <t>Project Name</t>
  </si>
  <si>
    <t>Form 6A: Development Budgets</t>
  </si>
  <si>
    <t>Borrower's  Counsel</t>
  </si>
  <si>
    <r>
      <t>Tax Credit Investor's Counsel</t>
    </r>
    <r>
      <rPr>
        <sz val="10"/>
        <rFont val="Calibri"/>
        <family val="2"/>
        <scheme val="minor"/>
      </rPr>
      <t xml:space="preserve"> </t>
    </r>
  </si>
  <si>
    <r>
      <t>Property Lessor</t>
    </r>
    <r>
      <rPr>
        <sz val="10"/>
        <rFont val="Calibri"/>
        <family val="2"/>
        <scheme val="minor"/>
      </rPr>
      <t xml:space="preserve"> (if applicable)</t>
    </r>
  </si>
  <si>
    <t xml:space="preserve">Contact for Legal Notices </t>
  </si>
  <si>
    <r>
      <t xml:space="preserve">Please see Section 4 of the Multifamily Housing Bonds and 4% Tax Credit Policies for a description of the following </t>
    </r>
    <r>
      <rPr>
        <b/>
        <sz val="11"/>
        <color indexed="8"/>
        <rFont val="Calibri"/>
        <family val="2"/>
      </rPr>
      <t/>
    </r>
  </si>
  <si>
    <t xml:space="preserve">point options: </t>
  </si>
  <si>
    <t>LIHTC ELIGIBLE BASIS</t>
  </si>
  <si>
    <t>Total Residential Project Cost</t>
  </si>
  <si>
    <t>Eligible Basis</t>
  </si>
  <si>
    <t>Environmental Abatement (Building)</t>
  </si>
  <si>
    <t>Environmental Abatement (Land)</t>
  </si>
  <si>
    <t>Project Management / Dev Consultant Fees</t>
  </si>
  <si>
    <t>*Bridge Loan Fees</t>
  </si>
  <si>
    <t>*Bridge Loan Interest</t>
  </si>
  <si>
    <t>Construction Loan Expenses (Appraisal, 3rd Party Rpts)</t>
  </si>
  <si>
    <t>Permanent Loan Expenses (Appraisal, 3rd Party Rpts)</t>
  </si>
  <si>
    <t>*LIHTC Legal (Syndication/Organizational)</t>
  </si>
  <si>
    <t>*LIHTC Owners Title Policy</t>
  </si>
  <si>
    <t>*Operating Reserves</t>
  </si>
  <si>
    <t>*Replacement Reserves</t>
  </si>
  <si>
    <t>*Other Reserves: _____________________</t>
  </si>
  <si>
    <t>*Nonprofit Donation</t>
  </si>
  <si>
    <t>*Carrying Costs at Rent up/ Lease Up Reserve</t>
  </si>
  <si>
    <t>TOTALS:</t>
  </si>
  <si>
    <t>*Italicized items are considered Intermediary Costs or Capitalized Reserves and may not be included in Eligible Basis or in the Total Project Costs for the purposes of calculating the Maximum Developer Fees.</t>
  </si>
  <si>
    <t>LIHTC CALCULATION</t>
  </si>
  <si>
    <t>130% Eligible Basis Boost</t>
  </si>
  <si>
    <t>Is project located in a DDA or a QCT?</t>
  </si>
  <si>
    <t>YES/NO</t>
  </si>
  <si>
    <t>Rehab/New Construction</t>
  </si>
  <si>
    <r>
      <t xml:space="preserve">Total Eligible Basis </t>
    </r>
    <r>
      <rPr>
        <i/>
        <sz val="9"/>
        <color indexed="8"/>
        <rFont val="Arial"/>
        <family val="2"/>
      </rPr>
      <t>(from Form 6B)</t>
    </r>
  </si>
  <si>
    <t>* DDA or QCT Basis Boost (100% or 130%)</t>
  </si>
  <si>
    <r>
      <t xml:space="preserve">* Applicable Fraction </t>
    </r>
    <r>
      <rPr>
        <i/>
        <sz val="9"/>
        <color indexed="8"/>
        <rFont val="Arial"/>
        <family val="2"/>
      </rPr>
      <t>(From Form 1C)</t>
    </r>
  </si>
  <si>
    <t>* Applicable Percentage</t>
  </si>
  <si>
    <t>Maximum Annual Credit Amount Requested based on Qualified Basis</t>
  </si>
  <si>
    <t>Total Maximum Annual Credit Amount Requested based on Qualified Basis</t>
  </si>
  <si>
    <t>Total Project Costs</t>
  </si>
  <si>
    <r>
      <t xml:space="preserve">- Total Project Sources excluding LIHTC Equity </t>
    </r>
    <r>
      <rPr>
        <i/>
        <sz val="9"/>
        <color indexed="8"/>
        <rFont val="Arial"/>
        <family val="2"/>
      </rPr>
      <t>(From Form 7A)</t>
    </r>
  </si>
  <si>
    <t>Divided by Tax Credit Factor</t>
  </si>
  <si>
    <t>Evergreen Sustainable Development Standard:</t>
  </si>
  <si>
    <t>Please follow the link to the current ESDS Checklist and Instructions</t>
  </si>
  <si>
    <t>Total Development Cost Limit Exemption</t>
  </si>
  <si>
    <t>If the project is not receiving funds from the Department of Commerce or any other public entity that enforces ESDS requirements and you plan to use a comparable alternative sustainable development standard, please contact the Commission before submitting the application.</t>
  </si>
  <si>
    <t>Has the project been previously funded with 4% or 9% Tax Credits?</t>
  </si>
  <si>
    <t>Has the project been previously funded with Multifamily or 501(c)(3) Bonds?</t>
  </si>
  <si>
    <t>Issuer if not the Commission:</t>
  </si>
  <si>
    <t>16.</t>
  </si>
  <si>
    <t xml:space="preserve">Eligibility for Acquisition Credit                   </t>
  </si>
  <si>
    <t>Property Management Services</t>
  </si>
  <si>
    <t>Organization Providing Services:</t>
  </si>
  <si>
    <t xml:space="preserve">                                                       </t>
  </si>
  <si>
    <t xml:space="preserve">Management Contact: </t>
  </si>
  <si>
    <t>Years of Organizational Experience:</t>
  </si>
  <si>
    <t xml:space="preserve">Provide a list of properties located in Washington Stated managed by the servicing organization: </t>
  </si>
  <si>
    <t>Individuals Performing the Services:  (If more space needed provide extra sheets)</t>
  </si>
  <si>
    <t>Provide individual resumes of names provided above or attached.</t>
  </si>
  <si>
    <t>(For those properties currently reporting to the Commission, please indicate them on the list.)</t>
  </si>
  <si>
    <t>Previous Bond Financing</t>
  </si>
  <si>
    <t>Form 9c</t>
  </si>
  <si>
    <t>Property Management History and Resumes</t>
  </si>
  <si>
    <t>Resumes of Property Management Team</t>
  </si>
  <si>
    <t>List of properties managed</t>
  </si>
  <si>
    <t>Letter of intent or an executed property management agreement</t>
  </si>
  <si>
    <t>Must = Total Units Less CAU</t>
  </si>
  <si>
    <t>pts</t>
  </si>
  <si>
    <t>*Large Household points may not be taken</t>
  </si>
  <si>
    <t xml:space="preserve">10% of units set aside for Persons with Disabilities  =  </t>
  </si>
  <si>
    <t>1)</t>
  </si>
  <si>
    <t>2)</t>
  </si>
  <si>
    <r>
      <t xml:space="preserve">ADDITIONAL LOW-INCOME HOUSING SET-ASIDES </t>
    </r>
    <r>
      <rPr>
        <b/>
        <sz val="10"/>
        <color theme="6" tint="-0.249977111117893"/>
        <rFont val="Calibri"/>
        <family val="2"/>
      </rPr>
      <t>(4.1)</t>
    </r>
  </si>
  <si>
    <t>(policy reference in green)</t>
  </si>
  <si>
    <r>
      <t xml:space="preserve">ADDITIONAL LOW-INCOME HOUSING USE PERIOD </t>
    </r>
    <r>
      <rPr>
        <b/>
        <sz val="10"/>
        <color theme="6" tint="-0.249977111117893"/>
        <rFont val="Calibri"/>
        <family val="2"/>
      </rPr>
      <t>(4.2)</t>
    </r>
  </si>
  <si>
    <t>3)</t>
  </si>
  <si>
    <t>4)</t>
  </si>
  <si>
    <t>5)</t>
  </si>
  <si>
    <r>
      <t xml:space="preserve">HOUSING COMMITMENTS FOR PRIORITY POPULATIONS </t>
    </r>
    <r>
      <rPr>
        <b/>
        <sz val="10"/>
        <color theme="6" tint="-0.249977111117893"/>
        <rFont val="Calibri"/>
        <family val="2"/>
      </rPr>
      <t>(4.3)</t>
    </r>
  </si>
  <si>
    <r>
      <t xml:space="preserve">PROJECT-BASED RENTAL ASISTANCE </t>
    </r>
    <r>
      <rPr>
        <b/>
        <sz val="10"/>
        <color theme="6" tint="-0.249977111117893"/>
        <rFont val="Calibri"/>
        <family val="2"/>
      </rPr>
      <t>(4.4)</t>
    </r>
  </si>
  <si>
    <t xml:space="preserve">                                                                                                                                                  </t>
  </si>
  <si>
    <r>
      <t>LEVERAGING OF PUBLIC RESOURCES</t>
    </r>
    <r>
      <rPr>
        <b/>
        <sz val="10"/>
        <color theme="6" tint="-0.249977111117893"/>
        <rFont val="Calibri"/>
        <family val="2"/>
      </rPr>
      <t xml:space="preserve"> (4.6)</t>
    </r>
  </si>
  <si>
    <t>2 year - 1 point</t>
  </si>
  <si>
    <t>4 years - 2 points</t>
  </si>
  <si>
    <t>6 years - 3 points</t>
  </si>
  <si>
    <t>10 years - 5 points</t>
  </si>
  <si>
    <t>14 years - 7 points</t>
  </si>
  <si>
    <t>12 years - 6 points</t>
  </si>
  <si>
    <t>16 years - 8 points</t>
  </si>
  <si>
    <t>20 years - 10 points</t>
  </si>
  <si>
    <t>18 years - 9 points</t>
  </si>
  <si>
    <t>22 years - 11 points</t>
  </si>
  <si>
    <r>
      <t>A portion of the project is a licensed assisted living facility</t>
    </r>
    <r>
      <rPr>
        <sz val="16"/>
        <color rgb="FFFF0000"/>
        <rFont val="Calibri"/>
        <family val="2"/>
      </rPr>
      <t>*</t>
    </r>
    <r>
      <rPr>
        <sz val="11"/>
        <color indexed="8"/>
        <rFont val="Calibri"/>
        <family val="2"/>
      </rPr>
      <t xml:space="preserve"> =</t>
    </r>
  </si>
  <si>
    <t>Sheet 1B cell H12</t>
  </si>
  <si>
    <r>
      <t>PROJECT RENTAL ASSISTANCE (811)</t>
    </r>
    <r>
      <rPr>
        <b/>
        <sz val="10"/>
        <color theme="6" tint="-0.249977111117893"/>
        <rFont val="Calibri"/>
        <family val="2"/>
      </rPr>
      <t xml:space="preserve"> (4.5)</t>
    </r>
  </si>
  <si>
    <t>Note restriction:  no more than 25% of the total units in Eligible Multifamily Properties can: 1) be provided Section 811 PRA funds; 2) be used for supportive housing for persons with disabilities; or 3) have any occupancy preference for persons with disabilities.</t>
  </si>
  <si>
    <r>
      <rPr>
        <b/>
        <sz val="11"/>
        <rFont val="Calibri"/>
        <family val="2"/>
      </rPr>
      <t>6</t>
    </r>
    <r>
      <rPr>
        <b/>
        <sz val="10"/>
        <rFont val="Calibri"/>
        <family val="2"/>
      </rPr>
      <t>)</t>
    </r>
  </si>
  <si>
    <t>7)</t>
  </si>
  <si>
    <r>
      <t xml:space="preserve">LEVERAGING OF TAXABLE BONDS </t>
    </r>
    <r>
      <rPr>
        <b/>
        <sz val="10"/>
        <color theme="6" tint="-0.249977111117893"/>
        <rFont val="Calibri"/>
        <family val="2"/>
      </rPr>
      <t>(4.7)</t>
    </r>
  </si>
  <si>
    <t>8)</t>
  </si>
  <si>
    <r>
      <t xml:space="preserve">COST EFFICIENT DEVELOPMENT  </t>
    </r>
    <r>
      <rPr>
        <b/>
        <sz val="10"/>
        <color theme="6" tint="-0.249977111117893"/>
        <rFont val="Calibri"/>
        <family val="2"/>
      </rPr>
      <t>(4.8)</t>
    </r>
  </si>
  <si>
    <t>Total Cost Limits</t>
  </si>
  <si>
    <t>Sheet 6D, Cell M21</t>
  </si>
  <si>
    <t>Sheet 6D, Cell M26</t>
  </si>
  <si>
    <t>% of Savings (neg. nbr)</t>
  </si>
  <si>
    <t>9)</t>
  </si>
  <si>
    <t>15% - 0 Points</t>
  </si>
  <si>
    <r>
      <t xml:space="preserve">DEVELOPER FEES </t>
    </r>
    <r>
      <rPr>
        <b/>
        <sz val="10"/>
        <color theme="6" tint="-0.249977111117893"/>
        <rFont val="Calibri"/>
        <family val="2"/>
      </rPr>
      <t>(4.9)</t>
    </r>
  </si>
  <si>
    <t>10)</t>
  </si>
  <si>
    <t>Total number of all Units</t>
  </si>
  <si>
    <t>Sheet 1B, Cell H15</t>
  </si>
  <si>
    <t>11)</t>
  </si>
  <si>
    <r>
      <t xml:space="preserve">REHABILITATION PROJECT </t>
    </r>
    <r>
      <rPr>
        <b/>
        <sz val="10"/>
        <color theme="6" tint="-0.249977111117893"/>
        <rFont val="Calibri"/>
        <family val="2"/>
      </rPr>
      <t>(4.10)</t>
    </r>
  </si>
  <si>
    <r>
      <t xml:space="preserve">RE-SYNDICATION PROJECT </t>
    </r>
    <r>
      <rPr>
        <b/>
        <sz val="10"/>
        <color theme="6" tint="-0.249977111117893"/>
        <rFont val="Calibri"/>
        <family val="2"/>
      </rPr>
      <t>(4.11)</t>
    </r>
  </si>
  <si>
    <t>Five points will be awarded to Projects beyond year fifteen of the Extended Use Agreement
 meeting and will be preserving housing units under a new Agreement.</t>
  </si>
  <si>
    <t>12)</t>
  </si>
  <si>
    <r>
      <t>·</t>
    </r>
    <r>
      <rPr>
        <sz val="7"/>
        <color theme="1"/>
        <rFont val="Times New Roman"/>
        <family val="1"/>
      </rPr>
      <t xml:space="preserve">         </t>
    </r>
    <r>
      <rPr>
        <sz val="11"/>
        <color theme="1"/>
        <rFont val="Calibri"/>
        <family val="2"/>
        <scheme val="minor"/>
      </rPr>
      <t>The project does not currently have an Extended Use Agreement with the Commission</t>
    </r>
  </si>
  <si>
    <r>
      <t>·</t>
    </r>
    <r>
      <rPr>
        <sz val="7"/>
        <color theme="1"/>
        <rFont val="Times New Roman"/>
        <family val="1"/>
      </rPr>
      <t xml:space="preserve">         </t>
    </r>
    <r>
      <rPr>
        <sz val="11"/>
        <color theme="1"/>
        <rFont val="Calibri"/>
        <family val="2"/>
        <scheme val="minor"/>
      </rPr>
      <t>At least 50% of the total Housing Units in the project are low-income;</t>
    </r>
  </si>
  <si>
    <r>
      <t>·</t>
    </r>
    <r>
      <rPr>
        <sz val="7"/>
        <color theme="1"/>
        <rFont val="Times New Roman"/>
        <family val="1"/>
      </rPr>
      <t xml:space="preserve">         </t>
    </r>
    <r>
      <rPr>
        <sz val="11"/>
        <color theme="1"/>
        <rFont val="Calibri"/>
        <family val="2"/>
        <scheme val="minor"/>
      </rPr>
      <t>The Applicant agrees to maintain the low-income housing units included in the project</t>
    </r>
  </si>
  <si>
    <r>
      <t>·</t>
    </r>
    <r>
      <rPr>
        <sz val="7"/>
        <color theme="1"/>
        <rFont val="Times New Roman"/>
        <family val="1"/>
      </rPr>
      <t xml:space="preserve">         </t>
    </r>
    <r>
      <rPr>
        <sz val="11"/>
        <color theme="1"/>
        <rFont val="Calibri"/>
        <family val="2"/>
        <scheme val="minor"/>
      </rPr>
      <t>The Federal agency regulating the low-income use certifies …use restrictions released in five years ...</t>
    </r>
  </si>
  <si>
    <r>
      <t xml:space="preserve">AT-RISK PROPERTY </t>
    </r>
    <r>
      <rPr>
        <b/>
        <sz val="10"/>
        <color theme="6" tint="-0.249977111117893"/>
        <rFont val="Calibri"/>
        <family val="2"/>
      </rPr>
      <t>(4.12)</t>
    </r>
  </si>
  <si>
    <t>13)</t>
  </si>
  <si>
    <r>
      <t xml:space="preserve">PROPERTY TYPE </t>
    </r>
    <r>
      <rPr>
        <b/>
        <sz val="10"/>
        <color theme="6" tint="-0.249977111117893"/>
        <rFont val="Calibri"/>
        <family val="2"/>
      </rPr>
      <t>(4.13)</t>
    </r>
  </si>
  <si>
    <r>
      <rPr>
        <b/>
        <sz val="11"/>
        <rFont val="Calibri"/>
        <family val="2"/>
        <scheme val="minor"/>
      </rPr>
      <t>Option 4:</t>
    </r>
    <r>
      <rPr>
        <sz val="11"/>
        <rFont val="Calibri"/>
        <family val="2"/>
        <scheme val="minor"/>
      </rPr>
      <t xml:space="preserve"> Brownfield site - 6 points</t>
    </r>
  </si>
  <si>
    <r>
      <rPr>
        <sz val="7"/>
        <color theme="1"/>
        <rFont val="Times New Roman"/>
        <family val="1"/>
      </rPr>
      <t xml:space="preserve"> </t>
    </r>
    <r>
      <rPr>
        <sz val="11"/>
        <color theme="1"/>
        <rFont val="Calibri"/>
        <family val="2"/>
        <scheme val="minor"/>
      </rPr>
      <t xml:space="preserve">The project has one or more Federally Assisted Building(s)
The project does not currently have an Extended Use Agreement with the Commission
At least 50% of the total Housing Units in the project are low-income;
The Applicant agrees to maintain the low-income housing units included in the project
</t>
    </r>
    <r>
      <rPr>
        <sz val="11"/>
        <color theme="1"/>
        <rFont val="Calibri"/>
        <family val="2"/>
        <scheme val="minor"/>
      </rPr>
      <t xml:space="preserve"> The Federal agency regulating the low-income use certifies …use restrictions released in five years ...
The market study clearly demonstrates that (1) market rate rents are significantly greater than current local rents...</t>
    </r>
  </si>
  <si>
    <t>14)</t>
  </si>
  <si>
    <t>15)</t>
  </si>
  <si>
    <r>
      <rPr>
        <b/>
        <sz val="10"/>
        <rFont val="Calibri"/>
        <family val="2"/>
      </rPr>
      <t xml:space="preserve">LOCATION EFFICIENT PROJECTS </t>
    </r>
    <r>
      <rPr>
        <b/>
        <sz val="10"/>
        <color theme="6" tint="-0.249977111117893"/>
        <rFont val="Calibri"/>
        <family val="2"/>
      </rPr>
      <t xml:space="preserve"> (4.14)</t>
    </r>
  </si>
  <si>
    <r>
      <t xml:space="preserve">AREA TARGETED BY LOCAL JURISDICTION </t>
    </r>
    <r>
      <rPr>
        <b/>
        <sz val="10"/>
        <color theme="6" tint="-0.249977111117893"/>
        <rFont val="Calibri"/>
        <family val="2"/>
      </rPr>
      <t>(4.15)</t>
    </r>
  </si>
  <si>
    <t xml:space="preserve">Two points will be awarded to a Project that is located within the defined geographic boundaries of a planning document approved by the governing body of the local jurisdiction.  </t>
  </si>
  <si>
    <t>16)</t>
  </si>
  <si>
    <r>
      <t>TRANSIT ORIENTED DEVELOPMENT</t>
    </r>
    <r>
      <rPr>
        <b/>
        <sz val="10"/>
        <color theme="6" tint="-0.249977111117893"/>
        <rFont val="Calibri"/>
        <family val="2"/>
      </rPr>
      <t xml:space="preserve"> (4.16)</t>
    </r>
  </si>
  <si>
    <t>17)</t>
  </si>
  <si>
    <r>
      <t xml:space="preserve">COMMUNITY REVITALIZATION PLAN </t>
    </r>
    <r>
      <rPr>
        <b/>
        <sz val="10"/>
        <color theme="6" tint="-0.249977111117893"/>
        <rFont val="Calibri"/>
        <family val="2"/>
      </rPr>
      <t>(4.17)</t>
    </r>
  </si>
  <si>
    <t>Three points will be awarded to a Project that is located within the defined geographic boundaries of a Community Revitalization Plan (CRP).</t>
  </si>
  <si>
    <r>
      <t>Three points will be awarded to projects if they are located within a 10-minute walkshed of Fixed Transit Infrastructure that has “</t>
    </r>
    <r>
      <rPr>
        <b/>
        <sz val="11"/>
        <rFont val="Calibri"/>
        <family val="2"/>
        <scheme val="minor"/>
      </rPr>
      <t>high-capacity-transit-supportive density</t>
    </r>
    <r>
      <rPr>
        <sz val="11"/>
        <rFont val="Calibri"/>
        <family val="2"/>
        <scheme val="minor"/>
      </rPr>
      <t xml:space="preserve">.”  </t>
    </r>
  </si>
  <si>
    <t>18)</t>
  </si>
  <si>
    <r>
      <t xml:space="preserve">HIGH AND VERY HIGH OPPORTUNITY AREAS </t>
    </r>
    <r>
      <rPr>
        <b/>
        <sz val="10"/>
        <color theme="6" tint="-0.249977111117893"/>
        <rFont val="Calibri"/>
        <family val="2"/>
      </rPr>
      <t>(4.18)</t>
    </r>
  </si>
  <si>
    <t xml:space="preserve">One point will be awarded to projects located in a census tract that is rated High or Very High on the Comprehensive Opportunity Index as defined by the Puget Sound Regional Council.   </t>
  </si>
  <si>
    <t>19)</t>
  </si>
  <si>
    <r>
      <t>NONPROFIT SPONSOR</t>
    </r>
    <r>
      <rPr>
        <b/>
        <sz val="10"/>
        <color theme="6" tint="-0.249977111117893"/>
        <rFont val="Calibri"/>
        <family val="2"/>
      </rPr>
      <t xml:space="preserve"> (4.19)</t>
    </r>
  </si>
  <si>
    <t>Three points will be awarded to Projects that qualify under one of the scenarios below.</t>
  </si>
  <si>
    <t>Nonprofit Only - 3 Points</t>
  </si>
  <si>
    <t>For Profit / Nonprofit Partnership - 3 Points</t>
  </si>
  <si>
    <t>20)</t>
  </si>
  <si>
    <r>
      <t>DONATION IN SUPPORT OF LOCAL NONPROFIT PROGRAMS</t>
    </r>
    <r>
      <rPr>
        <b/>
        <sz val="10"/>
        <color theme="6" tint="-0.249977111117893"/>
        <rFont val="Calibri"/>
        <family val="2"/>
      </rPr>
      <t xml:space="preserve"> (4-20)</t>
    </r>
  </si>
  <si>
    <t>10 bps (.01%) of total bond amount or $10,000, whichever is greater - 4 points</t>
  </si>
  <si>
    <t>20 bps (.02%) of total bond amount or $20,000, whichever is greater - 8 points</t>
  </si>
  <si>
    <t>No Pts Taken</t>
  </si>
  <si>
    <t>·         The market study clearly demonstrates that (1) market rate rents are significantly greater than current local rents…</t>
  </si>
  <si>
    <t>21)</t>
  </si>
  <si>
    <r>
      <t>DEVELOPMENT AMENITIES</t>
    </r>
    <r>
      <rPr>
        <b/>
        <sz val="10"/>
        <color theme="6" tint="-0.249977111117893"/>
        <rFont val="Calibri"/>
        <family val="2"/>
      </rPr>
      <t xml:space="preserve"> (4.21)</t>
    </r>
  </si>
  <si>
    <t>Onsite Fitness Center</t>
  </si>
  <si>
    <t>Onsite Media Room</t>
  </si>
  <si>
    <t>22)</t>
  </si>
  <si>
    <t xml:space="preserve">Two Points will be awarded for projects which are not regulated by HUD or RD and choose to use either Method 6 (Actual Usage Estimate) or Method 8 (Energy Consumption Model) of Appendix O of the Tax Credit Compliance Procedures Manual.  </t>
  </si>
  <si>
    <r>
      <t>UTILITY ALLOWANCE OPTION</t>
    </r>
    <r>
      <rPr>
        <b/>
        <sz val="10"/>
        <color theme="6" tint="-0.249977111117893"/>
        <rFont val="Calibri"/>
        <family val="2"/>
      </rPr>
      <t xml:space="preserve"> (4.22)</t>
    </r>
  </si>
  <si>
    <t>23)</t>
  </si>
  <si>
    <t>Solar Option</t>
  </si>
  <si>
    <t>Install a solar photovoltaic (PV) at least 13 Kilowatts - 3 points</t>
  </si>
  <si>
    <t>Install a solar hot water system (solar thermal) to provide for domestic water heating - 3 points</t>
  </si>
  <si>
    <r>
      <t>SOLAR OPTIONS</t>
    </r>
    <r>
      <rPr>
        <b/>
        <sz val="10"/>
        <color theme="6" tint="-0.249977111117893"/>
        <rFont val="Calibri"/>
        <family val="2"/>
      </rPr>
      <t xml:space="preserve"> (4.23)</t>
    </r>
  </si>
  <si>
    <t>24)</t>
  </si>
  <si>
    <t>Five points will be awarded to no more than two projects in any Round for barrier breaking initiatives that can demonstrate innovation.</t>
  </si>
  <si>
    <t>Drop Down</t>
  </si>
  <si>
    <t>Calculated</t>
  </si>
  <si>
    <t>All Blue Boxes are Drop Downs</t>
  </si>
  <si>
    <t>Reference Only</t>
  </si>
  <si>
    <t>13% - 2 Points</t>
  </si>
  <si>
    <t>11% - 4 Points</t>
  </si>
  <si>
    <t>10% - 5 Points</t>
  </si>
  <si>
    <t>12% - 3 Points</t>
  </si>
  <si>
    <t>14% - 1 Point</t>
  </si>
  <si>
    <t>% of Rehbilitated Units 80 or Above</t>
  </si>
  <si>
    <t>Less than 16% of the low-income housing units - 2 points</t>
  </si>
  <si>
    <t>16-25% of the low-income housing units - 4 points</t>
  </si>
  <si>
    <t>26-50% of the low-income housing units - 6 points</t>
  </si>
  <si>
    <t xml:space="preserve">76% or more of the low-income housing units - 10 points </t>
  </si>
  <si>
    <t xml:space="preserve">51-75% or more of the low-income housing units - 8 points </t>
  </si>
  <si>
    <t xml:space="preserve">Did the Commission Issue the Bonds?  </t>
  </si>
  <si>
    <t xml:space="preserve">For Commission Use: </t>
  </si>
  <si>
    <t>Budget Summary</t>
  </si>
  <si>
    <t>Acquisition Costs</t>
  </si>
  <si>
    <t>Soft Costs</t>
  </si>
  <si>
    <t>Financing Costs</t>
  </si>
  <si>
    <t>Total Residential Development Cost</t>
  </si>
  <si>
    <t>Archetectural Rendering or Pictures of Development (pdf or jpg)</t>
  </si>
  <si>
    <t>Please submit the checklist in Excel format</t>
  </si>
  <si>
    <t>Submit the following forms per Property if there are variations</t>
  </si>
  <si>
    <t>Form 2B/2C/2D/2E</t>
  </si>
  <si>
    <t>Submit the following forms per Property within the Portfolio (label each form per Property clearly)</t>
  </si>
  <si>
    <t>Portfolio Application Checklist</t>
  </si>
  <si>
    <r>
      <t>Submit one complete application for the whole portfolio</t>
    </r>
    <r>
      <rPr>
        <sz val="11"/>
        <color theme="1"/>
        <rFont val="Calibri"/>
        <family val="2"/>
        <scheme val="minor"/>
      </rPr>
      <t>.</t>
    </r>
  </si>
  <si>
    <t xml:space="preserve"> Include information on each form, and for the budget forms use rolled up totals across the properties</t>
  </si>
  <si>
    <t>Portfolio Checklist (if applicable)</t>
  </si>
  <si>
    <t xml:space="preserve">I, _________________________________________________________________, the Applicant and Project Owner,
hereby certify that the information contained herein and in the Application, including any attachments thereto, is true, correct and complete.  I also certify that the Application and attached certifications have not been changed from the original format or content of forms provided by the Commission (other than completing the appropriate blanks).  I further certify that I have the requisite authority to make this certification and acknowledge that I have read the Commission's Tax Credit and Multifamily Housing Evaluation Policies and agree to carry out the terms and conditions stated therein.
I acknowledge that I am responsible for ensuring that the Project described in the Application consists or will consist of one or more Qualified Buildings and that the Project will meet the definition of a “qualified low-income housing project” as that term is defined in Section 42 of the Internal Revenue Code, as amended, and will satisfy all applicable requirements of federal income tax law in acquisition, rehabilitation, or construction and operation of the Project to receive the Credit.
I acknowledge that I am responsible for all calculations and figures relating to the determination of Total Project Costs, Adjusted Basis, Eligible Basis and Qualified Basis for each Building in the Project described in the Application, and I understand and agree that the amount of any Credit reserved or allocated is calculated with reference to the figures submitted in the Application.
I will comply with all representations and Commitments made in the Application with respect to each Building in the Project unless I submit a written request in a timely manner to approve a modification or change prior to the Commission's issuance of IRS Form 8609 for such Building and such request is approved by the Commission.  In addition, if I become aware now, or in the future, of any aspect of the Project which might disqualify it, in whole or in part, for the Credit (such as student or transient housing or HUD Section 8 Moderate Rehabilitation assistance), I will immediately notify the Commission of such information.
I agree to notify the Commission at least thirty days in advance of any significant changes in the Project (e.g., a change in the number of Buildings or Units; a change in the Project contact person, the identity of interest information, the Development Team information, or Legal Counsel and other professional representatives; a change of 10% or more of the Project's Total Project Cost; an addition or deletion of, or a major change in, a financing source; or a change of 10% or more in the operating revenue or expenses for the Project).  I acknowledge that I must provide a narrative description and other supporting documentation, plus any revised pages of the Application affected by the change(s).  The Commission reserves the right to approve or deny such changes. (Please refer to Chapter 2 of the Policies for additional information.)
I agree not to transfer or assign any right, title or interest in the Project, the Application, Credit Reservation, Carryover Allocation, and/or Allocation without the advance written consent of the Commission.  (Please refer to Chapter 9 of the Policies for additional information.) 
I understand that materials and information submitted to the Commission by me or any other party with respect to the Project will be subject to public disclosure unless otherwise exempt from disclosure under the Washington Public Records Disclosure Act (RCW 42.56.050 et seq.).
</t>
  </si>
  <si>
    <t>8 years - 4 points</t>
  </si>
  <si>
    <t xml:space="preserve">  # of Residential Structured Parking Stalls</t>
  </si>
  <si>
    <t>Plans indicating site location, number of computers and printer</t>
  </si>
  <si>
    <t>A letter from RD indicating that a complete application for each of the properties has been submitted to RD</t>
  </si>
  <si>
    <t xml:space="preserve">Other: _____________   </t>
  </si>
  <si>
    <t>Other Construction Costs: _______________</t>
  </si>
  <si>
    <t>Other Consultants: ______________</t>
  </si>
  <si>
    <t>Other: ________________</t>
  </si>
  <si>
    <t>Sheet 1A cell G35</t>
  </si>
  <si>
    <t>Sheet 1A cell G36</t>
  </si>
  <si>
    <r>
      <t xml:space="preserve">Total Residential Project Cost </t>
    </r>
    <r>
      <rPr>
        <b/>
        <sz val="9"/>
        <color indexed="8"/>
        <rFont val="Calibri"/>
        <family val="2"/>
      </rPr>
      <t>(from Form 6A, Cell K118)</t>
    </r>
  </si>
  <si>
    <t>Sheet 6B, Cell F110</t>
  </si>
  <si>
    <t>Attach a Cover Letter before Form 1A describing the structure and nature of the portfolio.</t>
  </si>
  <si>
    <t>If a resyndication of Commission-financed bond or tax credit projects, include the following information:</t>
  </si>
  <si>
    <t>OID or TC# of Each Property</t>
  </si>
  <si>
    <t>Expiration date of bond and/or tax credit Regulatory Agreement(s)</t>
  </si>
  <si>
    <t>Proposed changes to income or special needs set-asides for the projects</t>
  </si>
  <si>
    <t>Any other changes to the current configuration of the projects</t>
  </si>
  <si>
    <t xml:space="preserve">Points will be awarded to projects that use Commission-issued taxable bonds as a portion of the project's 
total bond issue according to the following scale: </t>
  </si>
  <si>
    <t>10 bps (0.1%) of total bond amount or $10,000, whichever is greater - 4 points</t>
  </si>
  <si>
    <t>20 bps (0.2%) of total bond amount or $20,000, whichever is greater - 8 points</t>
  </si>
  <si>
    <t>A minimum of 40 points must be selected from the options below in order to apply for the Tax Credit/Bond Program.</t>
  </si>
  <si>
    <t>TOTAL POINTS SELECTED (40 points minimum required)</t>
  </si>
  <si>
    <r>
      <t xml:space="preserve">ENERGY EFFICIENT BUILDING </t>
    </r>
    <r>
      <rPr>
        <b/>
        <sz val="10"/>
        <color theme="6" tint="-0.249977111117893"/>
        <rFont val="Calibri"/>
        <family val="2"/>
      </rPr>
      <t>(4.24)</t>
    </r>
  </si>
  <si>
    <t>3 Points:  Zero Energy Ready</t>
  </si>
  <si>
    <t xml:space="preserve">5 Points:  Zero Energy </t>
  </si>
  <si>
    <t>Three points will be awarded for each of the two options listed below  (Maximum score = 6 points)</t>
  </si>
  <si>
    <t xml:space="preserve">Points will be awarded to projects that are located in the following types of properties.  Only one category may 
be selected.  </t>
  </si>
  <si>
    <r>
      <t xml:space="preserve">Urban:  within 1/4 mile of 3 services and 1/2 mile of a grocery store </t>
    </r>
    <r>
      <rPr>
        <u/>
        <sz val="11"/>
        <color indexed="8"/>
        <rFont val="Calibri"/>
        <family val="2"/>
      </rPr>
      <t>or</t>
    </r>
    <r>
      <rPr>
        <sz val="11"/>
        <color indexed="8"/>
        <rFont val="Calibri"/>
        <family val="2"/>
      </rPr>
      <t xml:space="preserve"> within 1/2 mile of 5 facilities and a grocery store - 3 points</t>
    </r>
  </si>
  <si>
    <t>Rural:  within 2 miles of 4 services, one of which is a grocery store - 3 points</t>
  </si>
  <si>
    <r>
      <t>One point will be awarded for each of the following amenities that a Project provides for its residents.
The amenities must not currently exist.  More than one amenity may be selected for points</t>
    </r>
    <r>
      <rPr>
        <b/>
        <sz val="11"/>
        <color theme="1"/>
        <rFont val="Calibri"/>
        <family val="2"/>
        <scheme val="minor"/>
      </rPr>
      <t>.</t>
    </r>
  </si>
  <si>
    <t>25)</t>
  </si>
  <si>
    <r>
      <t>PROJECT INNOVATION</t>
    </r>
    <r>
      <rPr>
        <b/>
        <sz val="10"/>
        <color theme="6" tint="-0.249977111117893"/>
        <rFont val="Calibri"/>
        <family val="2"/>
      </rPr>
      <t xml:space="preserve"> (4.25)</t>
    </r>
  </si>
  <si>
    <t>26)</t>
  </si>
  <si>
    <r>
      <t>COMBO PROPERTIES</t>
    </r>
    <r>
      <rPr>
        <b/>
        <sz val="10"/>
        <color theme="6" tint="-0.249977111117893"/>
        <rFont val="Calibri"/>
        <family val="2"/>
      </rPr>
      <t xml:space="preserve"> (4.26)</t>
    </r>
  </si>
  <si>
    <t>2018 Bond/Tax Credit Polices</t>
  </si>
  <si>
    <t>1 point will be awarded for every two years of the Additional Low-Income Housing Use Period selected, up to 22 years.</t>
  </si>
  <si>
    <t>100% of the units set aside for seniors=</t>
  </si>
  <si>
    <t>Points will be awarded for projects that will achieve development cost efficiencies of the applicable
total development cost limits.  At least three amenities (See Section 21 below) are included in the Project.
Acq/Rehab projects: existing qualifying amenities count.</t>
  </si>
  <si>
    <t>If less than 50%, ineligible</t>
  </si>
  <si>
    <t>Five points will be awarded to Projects that meet each of the the criteria listed below.</t>
  </si>
  <si>
    <t>The project has one or more Federally Assisted Building(s);
The project does not currently have an Extended Use Agreement with the Commission;
At least 50% of the total Housing Units in the project are low-income;The Applicant agrees to maintain the low-income housing units included in the project;
The Fed agency regulating the low-income use certifies …use restrictions released in five years ...;
The market study clearly demonstrates that market rate rents are significantly greater than...</t>
  </si>
  <si>
    <t>Please choose only one</t>
  </si>
  <si>
    <t xml:space="preserve">Method  6 </t>
  </si>
  <si>
    <t>Method  8</t>
  </si>
  <si>
    <r>
      <t xml:space="preserve">Points will be awarded for projects that meet the requirements of Zero Energy
Ready or Zero Energy. </t>
    </r>
    <r>
      <rPr>
        <b/>
        <sz val="10"/>
        <color theme="6" tint="-0.249977111117893"/>
        <rFont val="Calibri"/>
        <family val="2"/>
      </rPr>
      <t xml:space="preserve"> (Please choose only one)</t>
    </r>
  </si>
  <si>
    <t>Five points will be awarded for properties that have been allocated 9% tax credits and are seeking
to combine a bond application with 4% tax credits as part of the project.</t>
  </si>
  <si>
    <t>Is the land leased?</t>
  </si>
  <si>
    <r>
      <t xml:space="preserve">If yes, please describe the basic terms of the lease and include a copy of lease with your submittal.  </t>
    </r>
    <r>
      <rPr>
        <b/>
        <sz val="12"/>
        <color theme="1"/>
        <rFont val="Calibri"/>
        <family val="2"/>
        <scheme val="minor"/>
      </rPr>
      <t>NOTE:  To qualify, the lease must be longer than the proposed regulatory agreement.</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</si>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</sst>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_(* #,##0_);_(* \(#,##0\);_(* &quot;-&quot;??_);_(@_)"/>
    <numFmt numFmtId="168" formatCode="#,##0.0%"/>
    <numFmt numFmtId="169" formatCode="0.000%"/>
    <numFmt numFmtId="170" formatCode="0.0000%"/>
  </numFmts>
  <fonts count="172" x14ac:knownFonts="1">
    <font>
      <sz val="11"/>
      <color theme="1"/>
      <name val="Calibri"/>
      <family val="2"/>
      <scheme val="minor"/>
    </font>
    <font>
      <sz val="11"/>
      <color indexed="8"/>
      <name val="Calibri"/>
      <family val="2"/>
    </font>
    <font>
      <b/>
      <sz val="11"/>
      <color indexed="8"/>
      <name val="Calibri"/>
      <family val="2"/>
    </font>
    <font>
      <u/>
      <sz val="10"/>
      <color indexed="12"/>
      <name val="Arial"/>
      <family val="2"/>
    </font>
    <font>
      <sz val="10"/>
      <name val="Calibri"/>
      <family val="2"/>
    </font>
    <font>
      <b/>
      <sz val="10"/>
      <name val="Calibri"/>
      <family val="2"/>
    </font>
    <font>
      <sz val="10"/>
      <name val="Arial"/>
      <family val="2"/>
    </font>
    <font>
      <b/>
      <sz val="8"/>
      <name val="Calibri"/>
      <family val="2"/>
    </font>
    <font>
      <b/>
      <sz val="9"/>
      <name val="Calibri"/>
      <family val="2"/>
    </font>
    <font>
      <b/>
      <sz val="14"/>
      <name val="Calibri"/>
      <family val="2"/>
    </font>
    <font>
      <b/>
      <sz val="12"/>
      <name val="Calibri"/>
      <family val="2"/>
    </font>
    <font>
      <sz val="10"/>
      <name val="Arial"/>
      <family val="2"/>
    </font>
    <font>
      <sz val="9"/>
      <color indexed="81"/>
      <name val="Tahoma"/>
      <family val="2"/>
    </font>
    <font>
      <b/>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vertAlign val="superscript"/>
      <sz val="11"/>
      <color indexed="8"/>
      <name val="Calibri"/>
      <family val="2"/>
    </font>
    <font>
      <sz val="9"/>
      <color indexed="8"/>
      <name val="Calibri"/>
      <family val="2"/>
    </font>
    <font>
      <vertAlign val="superscript"/>
      <sz val="9"/>
      <color indexed="8"/>
      <name val="Calibri"/>
      <family val="2"/>
    </font>
    <font>
      <b/>
      <vertAlign val="superscrip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9"/>
      <name val="Arial"/>
      <family val="2"/>
    </font>
    <font>
      <b/>
      <sz val="10"/>
      <name val="Arial"/>
      <family val="2"/>
    </font>
    <font>
      <b/>
      <sz val="9"/>
      <color indexed="8"/>
      <name val="Arial"/>
      <family val="2"/>
    </font>
    <font>
      <b/>
      <sz val="9"/>
      <name val="Arial"/>
      <family val="2"/>
    </font>
    <font>
      <b/>
      <i/>
      <sz val="9"/>
      <name val="Arial"/>
      <family val="2"/>
    </font>
    <font>
      <b/>
      <i/>
      <sz val="8"/>
      <name val="Calibri"/>
      <family val="2"/>
    </font>
    <font>
      <i/>
      <sz val="9"/>
      <name val="Arial"/>
      <family val="2"/>
    </font>
    <font>
      <i/>
      <sz val="9"/>
      <color indexed="8"/>
      <name val="Arial"/>
      <family val="2"/>
    </font>
    <font>
      <sz val="9"/>
      <color indexed="8"/>
      <name val="Arial"/>
      <family val="2"/>
    </font>
    <font>
      <b/>
      <i/>
      <sz val="9"/>
      <color indexed="12"/>
      <name val="Arial"/>
      <family val="2"/>
    </font>
    <font>
      <i/>
      <sz val="9"/>
      <color indexed="48"/>
      <name val="Arial"/>
      <family val="2"/>
    </font>
    <font>
      <b/>
      <i/>
      <sz val="9"/>
      <color indexed="48"/>
      <name val="Arial"/>
      <family val="2"/>
    </font>
    <font>
      <b/>
      <i/>
      <sz val="9"/>
      <color indexed="8"/>
      <name val="Arial"/>
      <family val="2"/>
    </font>
    <font>
      <u/>
      <sz val="9"/>
      <color indexed="12"/>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i/>
      <sz val="10"/>
      <name val="Arial"/>
      <family val="2"/>
    </font>
    <font>
      <b/>
      <i/>
      <sz val="10"/>
      <name val="Arial"/>
      <family val="2"/>
    </font>
    <font>
      <b/>
      <sz val="10"/>
      <color indexed="10"/>
      <name val="Arial"/>
      <family val="2"/>
    </font>
    <font>
      <sz val="10"/>
      <color indexed="8"/>
      <name val="Arial"/>
      <family val="2"/>
    </font>
    <font>
      <sz val="10"/>
      <name val="Arial"/>
      <family val="2"/>
    </font>
    <font>
      <sz val="8"/>
      <name val="Arial"/>
      <family val="2"/>
    </font>
    <font>
      <sz val="11"/>
      <color indexed="8"/>
      <name val="Arial"/>
      <family val="2"/>
    </font>
    <font>
      <sz val="11"/>
      <name val="Arial"/>
      <family val="2"/>
    </font>
    <font>
      <b/>
      <sz val="16"/>
      <color indexed="8"/>
      <name val="Calibri"/>
      <family val="2"/>
    </font>
    <font>
      <sz val="8"/>
      <color indexed="8"/>
      <name val="Calibri"/>
      <family val="2"/>
    </font>
    <font>
      <sz val="12"/>
      <color indexed="8"/>
      <name val="Calibri"/>
      <family val="2"/>
    </font>
    <font>
      <b/>
      <sz val="9"/>
      <color indexed="8"/>
      <name val="Calibri"/>
      <family val="2"/>
    </font>
    <font>
      <b/>
      <sz val="11"/>
      <color indexed="8"/>
      <name val="Symbol"/>
      <family val="1"/>
      <charset val="2"/>
    </font>
    <font>
      <i/>
      <sz val="9"/>
      <color indexed="8"/>
      <name val="Calibri"/>
      <family val="2"/>
    </font>
    <font>
      <sz val="8"/>
      <name val="Calibri"/>
      <family val="2"/>
    </font>
    <font>
      <i/>
      <sz val="8"/>
      <name val="Calibri"/>
      <family val="2"/>
    </font>
    <font>
      <sz val="9"/>
      <name val="Calibri"/>
      <family val="2"/>
    </font>
    <font>
      <b/>
      <sz val="8"/>
      <color indexed="8"/>
      <name val="Calibri"/>
      <family val="2"/>
    </font>
    <font>
      <i/>
      <sz val="8"/>
      <color indexed="48"/>
      <name val="Calibri"/>
      <family val="2"/>
    </font>
    <font>
      <b/>
      <i/>
      <sz val="8"/>
      <color indexed="48"/>
      <name val="Calibri"/>
      <family val="2"/>
    </font>
    <font>
      <i/>
      <sz val="8"/>
      <color indexed="8"/>
      <name val="Calibri"/>
      <family val="2"/>
    </font>
    <font>
      <b/>
      <i/>
      <sz val="8"/>
      <color indexed="8"/>
      <name val="Calibri"/>
      <family val="2"/>
    </font>
    <font>
      <u/>
      <sz val="8"/>
      <color indexed="12"/>
      <name val="Calibri"/>
      <family val="2"/>
    </font>
    <font>
      <b/>
      <i/>
      <sz val="9"/>
      <color indexed="8"/>
      <name val="Calibri"/>
      <family val="2"/>
    </font>
    <font>
      <u/>
      <sz val="10"/>
      <color indexed="12"/>
      <name val="Calibri"/>
      <family val="2"/>
    </font>
    <font>
      <i/>
      <sz val="9"/>
      <name val="Calibri"/>
      <family val="2"/>
    </font>
    <font>
      <i/>
      <sz val="11"/>
      <name val="Calibri"/>
      <family val="2"/>
    </font>
    <font>
      <i/>
      <sz val="9"/>
      <color indexed="48"/>
      <name val="Calibri"/>
      <family val="2"/>
    </font>
    <font>
      <b/>
      <i/>
      <sz val="9"/>
      <color indexed="48"/>
      <name val="Calibri"/>
      <family val="2"/>
    </font>
    <font>
      <b/>
      <sz val="7"/>
      <name val="Calibri"/>
      <family val="2"/>
    </font>
    <font>
      <u/>
      <sz val="11"/>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scheme val="minor"/>
    </font>
    <font>
      <sz val="11"/>
      <name val="Calibri"/>
      <family val="2"/>
      <scheme val="minor"/>
    </font>
    <font>
      <sz val="10"/>
      <name val="Calibri"/>
      <family val="2"/>
      <scheme val="minor"/>
    </font>
    <font>
      <b/>
      <sz val="14"/>
      <color theme="1"/>
      <name val="Calibri"/>
      <family val="2"/>
      <scheme val="minor"/>
    </font>
    <font>
      <sz val="9"/>
      <color theme="1"/>
      <name val="Calibri"/>
      <family val="2"/>
      <scheme val="minor"/>
    </font>
    <font>
      <sz val="8"/>
      <color theme="1"/>
      <name val="Calibri"/>
      <family val="2"/>
      <scheme val="minor"/>
    </font>
    <font>
      <b/>
      <sz val="10"/>
      <name val="Calibri"/>
      <family val="2"/>
      <scheme val="minor"/>
    </font>
    <font>
      <sz val="12"/>
      <color theme="1"/>
      <name val="Calibri"/>
      <family val="2"/>
      <scheme val="minor"/>
    </font>
    <font>
      <b/>
      <sz val="10"/>
      <color theme="1"/>
      <name val="Calibri"/>
      <family val="2"/>
      <scheme val="minor"/>
    </font>
    <font>
      <b/>
      <sz val="12"/>
      <color theme="1"/>
      <name val="Calibri"/>
      <family val="2"/>
      <scheme val="minor"/>
    </font>
    <font>
      <b/>
      <i/>
      <sz val="10"/>
      <name val="Calibri"/>
      <family val="2"/>
      <scheme val="minor"/>
    </font>
    <font>
      <i/>
      <sz val="10"/>
      <color indexed="8"/>
      <name val="Calibri"/>
      <family val="2"/>
      <scheme val="minor"/>
    </font>
    <font>
      <sz val="10"/>
      <color indexed="8"/>
      <name val="Calibri"/>
      <family val="2"/>
      <scheme val="minor"/>
    </font>
    <font>
      <b/>
      <sz val="10"/>
      <color indexed="8"/>
      <name val="Calibri"/>
      <family val="2"/>
      <scheme val="minor"/>
    </font>
    <font>
      <i/>
      <sz val="10"/>
      <name val="Calibri"/>
      <family val="2"/>
      <scheme val="minor"/>
    </font>
    <font>
      <b/>
      <i/>
      <sz val="10"/>
      <color indexed="12"/>
      <name val="Calibri"/>
      <family val="2"/>
      <scheme val="minor"/>
    </font>
    <font>
      <i/>
      <sz val="10"/>
      <color indexed="48"/>
      <name val="Calibri"/>
      <family val="2"/>
      <scheme val="minor"/>
    </font>
    <font>
      <b/>
      <i/>
      <sz val="10"/>
      <color indexed="48"/>
      <name val="Calibri"/>
      <family val="2"/>
      <scheme val="minor"/>
    </font>
    <font>
      <b/>
      <i/>
      <sz val="10"/>
      <color indexed="8"/>
      <name val="Calibri"/>
      <family val="2"/>
      <scheme val="minor"/>
    </font>
    <font>
      <u/>
      <sz val="10"/>
      <color indexed="12"/>
      <name val="Calibri"/>
      <family val="2"/>
      <scheme val="minor"/>
    </font>
    <font>
      <b/>
      <sz val="12"/>
      <name val="Calibri"/>
      <family val="2"/>
      <scheme val="minor"/>
    </font>
    <font>
      <b/>
      <sz val="12"/>
      <color indexed="8"/>
      <name val="Calibri"/>
      <family val="2"/>
      <scheme val="minor"/>
    </font>
    <font>
      <b/>
      <sz val="11"/>
      <color indexed="8"/>
      <name val="Calibri"/>
      <family val="2"/>
      <scheme val="minor"/>
    </font>
    <font>
      <b/>
      <sz val="11"/>
      <name val="Calibri"/>
      <family val="2"/>
      <scheme val="minor"/>
    </font>
    <font>
      <b/>
      <i/>
      <sz val="11"/>
      <color indexed="8"/>
      <name val="Calibri"/>
      <family val="2"/>
      <scheme val="minor"/>
    </font>
    <font>
      <i/>
      <sz val="11"/>
      <color indexed="8"/>
      <name val="Calibri"/>
      <family val="2"/>
      <scheme val="minor"/>
    </font>
    <font>
      <sz val="14"/>
      <color theme="1"/>
      <name val="Calibri"/>
      <family val="2"/>
      <scheme val="minor"/>
    </font>
    <font>
      <sz val="11"/>
      <color theme="1"/>
      <name val="Calibri"/>
      <family val="2"/>
    </font>
    <font>
      <sz val="8"/>
      <color theme="1"/>
      <name val="Calibri"/>
      <family val="2"/>
    </font>
    <font>
      <sz val="12"/>
      <color theme="1"/>
      <name val="Calibri"/>
      <family val="2"/>
    </font>
    <font>
      <i/>
      <sz val="9"/>
      <color theme="1"/>
      <name val="Calibri"/>
      <family val="2"/>
      <scheme val="minor"/>
    </font>
    <font>
      <sz val="13"/>
      <color theme="1"/>
      <name val="Calibri"/>
      <family val="2"/>
    </font>
    <font>
      <b/>
      <sz val="14"/>
      <name val="Calibri"/>
      <family val="2"/>
      <scheme val="minor"/>
    </font>
    <font>
      <b/>
      <sz val="14"/>
      <color indexed="8"/>
      <name val="Calibri"/>
      <family val="2"/>
      <scheme val="minor"/>
    </font>
    <font>
      <sz val="9"/>
      <color theme="1"/>
      <name val="Calibri"/>
      <family val="2"/>
    </font>
    <font>
      <b/>
      <sz val="9"/>
      <color theme="1"/>
      <name val="Calibri"/>
      <family val="2"/>
      <scheme val="minor"/>
    </font>
    <font>
      <b/>
      <u/>
      <sz val="11"/>
      <name val="Calibri"/>
      <family val="2"/>
    </font>
    <font>
      <sz val="10"/>
      <name val="Arial"/>
      <family val="2"/>
    </font>
    <font>
      <b/>
      <vertAlign val="superscript"/>
      <sz val="14"/>
      <color theme="1"/>
      <name val="Calibri"/>
      <family val="2"/>
      <scheme val="minor"/>
    </font>
    <font>
      <sz val="9"/>
      <name val="Calibri"/>
      <family val="2"/>
      <scheme val="minor"/>
    </font>
    <font>
      <vertAlign val="superscript"/>
      <sz val="9"/>
      <name val="Calibri"/>
      <family val="2"/>
      <scheme val="minor"/>
    </font>
    <font>
      <b/>
      <sz val="9"/>
      <name val="Calibri"/>
      <family val="2"/>
      <scheme val="minor"/>
    </font>
    <font>
      <b/>
      <u/>
      <sz val="9"/>
      <name val="Calibri"/>
      <family val="2"/>
      <scheme val="minor"/>
    </font>
    <font>
      <b/>
      <vertAlign val="superscript"/>
      <sz val="9"/>
      <name val="Calibri"/>
      <family val="2"/>
      <scheme val="minor"/>
    </font>
    <font>
      <vertAlign val="superscript"/>
      <sz val="11"/>
      <color indexed="8"/>
      <name val="Calibri"/>
      <family val="2"/>
      <scheme val="minor"/>
    </font>
    <font>
      <sz val="8"/>
      <name val="Calibri"/>
      <family val="2"/>
      <scheme val="minor"/>
    </font>
    <font>
      <b/>
      <u/>
      <sz val="10"/>
      <name val="Calibri"/>
      <family val="2"/>
      <scheme val="minor"/>
    </font>
    <font>
      <sz val="8"/>
      <name val="Verdana"/>
      <family val="2"/>
    </font>
    <font>
      <b/>
      <sz val="12"/>
      <color rgb="FFFF0000"/>
      <name val="Arial"/>
      <family val="2"/>
    </font>
    <font>
      <b/>
      <sz val="11"/>
      <color rgb="FFFF0000"/>
      <name val="Calibri"/>
      <family val="2"/>
      <scheme val="minor"/>
    </font>
    <font>
      <b/>
      <i/>
      <sz val="8"/>
      <name val="Verdana"/>
      <family val="2"/>
    </font>
    <font>
      <b/>
      <sz val="8"/>
      <name val="Verdana"/>
      <family val="2"/>
    </font>
    <font>
      <b/>
      <sz val="8"/>
      <color rgb="FFFF0000"/>
      <name val="Calibri"/>
      <family val="2"/>
      <scheme val="minor"/>
    </font>
    <font>
      <i/>
      <sz val="8"/>
      <name val="Verdana"/>
      <family val="2"/>
    </font>
    <font>
      <b/>
      <sz val="10"/>
      <name val="Verdana"/>
      <family val="2"/>
    </font>
    <font>
      <b/>
      <sz val="12"/>
      <name val="Verdana"/>
      <family val="2"/>
    </font>
    <font>
      <sz val="10"/>
      <name val="Tms Rmn"/>
    </font>
    <font>
      <b/>
      <sz val="10"/>
      <color indexed="60"/>
      <name val="Times New Roman"/>
      <family val="1"/>
    </font>
    <font>
      <sz val="10"/>
      <name val="Times New Roman"/>
      <family val="1"/>
    </font>
    <font>
      <b/>
      <sz val="10"/>
      <name val="Times New Roman"/>
      <family val="1"/>
    </font>
    <font>
      <b/>
      <i/>
      <sz val="10"/>
      <name val="Times New Roman"/>
      <family val="1"/>
    </font>
    <font>
      <b/>
      <sz val="10"/>
      <name val="Arial Bold"/>
    </font>
    <font>
      <sz val="10"/>
      <name val="Symbol"/>
      <family val="1"/>
      <charset val="2"/>
    </font>
    <font>
      <sz val="10"/>
      <name val="Arial Black"/>
      <family val="2"/>
    </font>
    <font>
      <i/>
      <sz val="10"/>
      <color indexed="8"/>
      <name val="Arial"/>
      <family val="2"/>
    </font>
    <font>
      <b/>
      <sz val="10"/>
      <color indexed="8"/>
      <name val="Arial"/>
      <family val="2"/>
    </font>
    <font>
      <b/>
      <i/>
      <sz val="10"/>
      <color indexed="8"/>
      <name val="Arial"/>
      <family val="2"/>
    </font>
    <font>
      <sz val="14"/>
      <color indexed="8"/>
      <name val="Calibri"/>
      <family val="2"/>
      <scheme val="minor"/>
    </font>
    <font>
      <b/>
      <sz val="11"/>
      <color indexed="8"/>
      <name val="Arial"/>
      <family val="2"/>
    </font>
    <font>
      <i/>
      <sz val="11"/>
      <color indexed="8"/>
      <name val="Arial"/>
      <family val="2"/>
    </font>
    <font>
      <b/>
      <sz val="14"/>
      <color rgb="FF000000"/>
      <name val="Calibri"/>
      <family val="2"/>
      <scheme val="minor"/>
    </font>
    <font>
      <b/>
      <sz val="10"/>
      <color theme="6" tint="-0.499984740745262"/>
      <name val="Calibri"/>
      <family val="2"/>
    </font>
    <font>
      <sz val="11"/>
      <color rgb="FFFF0000"/>
      <name val="Calibri"/>
      <family val="2"/>
    </font>
    <font>
      <b/>
      <sz val="10"/>
      <color theme="6" tint="-0.249977111117893"/>
      <name val="Calibri"/>
      <family val="2"/>
    </font>
    <font>
      <b/>
      <i/>
      <sz val="8"/>
      <color theme="6" tint="-0.249977111117893"/>
      <name val="Calibri"/>
      <family val="2"/>
    </font>
    <font>
      <sz val="16"/>
      <color rgb="FFFF0000"/>
      <name val="Calibri"/>
      <family val="2"/>
    </font>
    <font>
      <sz val="11"/>
      <color theme="1"/>
      <name val="Symbol"/>
      <family val="1"/>
      <charset val="2"/>
    </font>
    <font>
      <sz val="7"/>
      <color theme="1"/>
      <name val="Times New Roman"/>
      <family val="1"/>
    </font>
    <font>
      <i/>
      <sz val="11"/>
      <color theme="6" tint="-0.249977111117893"/>
      <name val="Calibri"/>
      <family val="2"/>
    </font>
    <font>
      <b/>
      <i/>
      <sz val="11"/>
      <color theme="6" tint="-0.249977111117893"/>
      <name val="Calibri"/>
      <family val="2"/>
    </font>
    <font>
      <i/>
      <sz val="11"/>
      <color theme="1"/>
      <name val="Calibri"/>
      <family val="2"/>
      <scheme val="minor"/>
    </font>
    <font>
      <b/>
      <i/>
      <sz val="11"/>
      <color theme="1"/>
      <name val="Calibri"/>
      <family val="2"/>
      <scheme val="minor"/>
    </font>
    <font>
      <sz val="11"/>
      <color theme="0"/>
      <name val="Calibri"/>
      <family val="2"/>
    </font>
    <font>
      <b/>
      <sz val="10"/>
      <color theme="0"/>
      <name val="Calibri"/>
      <family val="2"/>
    </font>
    <font>
      <b/>
      <sz val="10"/>
      <color theme="1"/>
      <name val="Calibri"/>
      <family val="2"/>
    </font>
    <font>
      <b/>
      <i/>
      <sz val="9"/>
      <color rgb="FFFF0000"/>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lightTrellis">
        <bgColor indexed="22"/>
      </patternFill>
    </fill>
    <fill>
      <patternFill patternType="solid">
        <fgColor theme="0"/>
        <bgColor indexed="64"/>
      </patternFill>
    </fill>
    <fill>
      <patternFill patternType="solid">
        <fgColor theme="8" tint="0.79998168889431442"/>
        <bgColor indexed="64"/>
      </patternFill>
    </fill>
    <fill>
      <patternFill patternType="solid">
        <fgColor theme="8" tint="0.79998168889431442"/>
        <bgColor indexed="8"/>
      </patternFill>
    </fill>
    <fill>
      <patternFill patternType="solid">
        <fgColor rgb="FFCC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9"/>
      </patternFill>
    </fill>
    <fill>
      <patternFill patternType="solid">
        <fgColor theme="9" tint="0.59999389629810485"/>
        <bgColor indexed="64"/>
      </patternFill>
    </fill>
    <fill>
      <patternFill patternType="solid">
        <fgColor rgb="FFFFFFCC"/>
        <bgColor indexed="64"/>
      </patternFill>
    </fill>
    <fill>
      <patternFill patternType="solid">
        <fgColor rgb="FFCCECFF"/>
        <bgColor indexed="64"/>
      </patternFill>
    </fill>
    <fill>
      <patternFill patternType="solid">
        <fgColor rgb="FFFFFFCC"/>
        <bgColor indexed="9"/>
      </patternFill>
    </fill>
    <fill>
      <patternFill patternType="solid">
        <fgColor rgb="FFC00000"/>
        <bgColor indexed="64"/>
      </patternFill>
    </fill>
    <fill>
      <patternFill patternType="solid">
        <fgColor rgb="FFFFFF99"/>
        <bgColor indexed="9"/>
      </patternFill>
    </fill>
    <fill>
      <patternFill patternType="mediumGray">
        <fgColor theme="1"/>
        <bgColor theme="0" tint="-0.499984740745262"/>
      </patternFill>
    </fill>
    <fill>
      <patternFill patternType="mediumGray">
        <bgColor theme="1" tint="0.34998626667073579"/>
      </patternFill>
    </fill>
    <fill>
      <patternFill patternType="solid">
        <fgColor rgb="FFCCECFF"/>
        <bgColor indexed="9"/>
      </patternFill>
    </fill>
    <fill>
      <patternFill patternType="solid">
        <fgColor theme="4"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6" tint="0.59999389629810485"/>
        <bgColor indexed="64"/>
      </patternFill>
    </fill>
  </fills>
  <borders count="2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style="hair">
        <color indexed="64"/>
      </right>
      <top/>
      <bottom style="thin">
        <color indexed="64"/>
      </bottom>
      <diagonal/>
    </border>
    <border>
      <left/>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top style="medium">
        <color indexed="64"/>
      </top>
      <bottom style="medium">
        <color indexed="64"/>
      </bottom>
      <diagonal/>
    </border>
    <border>
      <left style="medium">
        <color indexed="64"/>
      </left>
      <right/>
      <top/>
      <bottom style="thin">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style="hair">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medium">
        <color indexed="64"/>
      </bottom>
      <diagonal/>
    </border>
    <border>
      <left/>
      <right style="hair">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style="thin">
        <color indexed="22"/>
      </left>
      <right/>
      <top style="thin">
        <color indexed="22"/>
      </top>
      <bottom style="medium">
        <color indexed="64"/>
      </bottom>
      <diagonal/>
    </border>
    <border>
      <left/>
      <right style="medium">
        <color indexed="64"/>
      </right>
      <top style="thin">
        <color indexed="22"/>
      </top>
      <bottom style="medium">
        <color indexed="64"/>
      </bottom>
      <diagonal/>
    </border>
    <border>
      <left style="thin">
        <color indexed="22"/>
      </left>
      <right/>
      <top/>
      <bottom style="thin">
        <color indexed="22"/>
      </bottom>
      <diagonal/>
    </border>
    <border>
      <left/>
      <right style="medium">
        <color indexed="64"/>
      </right>
      <top/>
      <bottom style="thin">
        <color indexed="22"/>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right/>
      <top style="thin">
        <color rgb="FF08A8CE"/>
      </top>
      <bottom/>
      <diagonal/>
    </border>
    <border>
      <left style="thin">
        <color rgb="FF08A8CE"/>
      </left>
      <right style="thin">
        <color rgb="FF08A8CE"/>
      </right>
      <top style="thin">
        <color rgb="FF08A8CE"/>
      </top>
      <bottom style="thin">
        <color rgb="FF08A8CE"/>
      </bottom>
      <diagonal/>
    </border>
    <border>
      <left style="thin">
        <color rgb="FF08A8CE"/>
      </left>
      <right/>
      <top style="thin">
        <color rgb="FF08A8CE"/>
      </top>
      <bottom style="thin">
        <color rgb="FF08A8CE"/>
      </bottom>
      <diagonal/>
    </border>
    <border>
      <left/>
      <right/>
      <top style="thin">
        <color rgb="FF08A8CE"/>
      </top>
      <bottom style="thin">
        <color rgb="FF08A8CE"/>
      </bottom>
      <diagonal/>
    </border>
    <border>
      <left/>
      <right style="thin">
        <color rgb="FF08A8CE"/>
      </right>
      <top style="thin">
        <color rgb="FF08A8CE"/>
      </top>
      <bottom style="thin">
        <color rgb="FF08A8CE"/>
      </bottom>
      <diagonal/>
    </border>
    <border>
      <left style="thin">
        <color rgb="FF08A8CE"/>
      </left>
      <right/>
      <top style="thin">
        <color rgb="FF08A8CE"/>
      </top>
      <bottom/>
      <diagonal/>
    </border>
    <border>
      <left/>
      <right style="thin">
        <color rgb="FF08A8CE"/>
      </right>
      <top style="thin">
        <color rgb="FF08A8CE"/>
      </top>
      <bottom/>
      <diagonal/>
    </border>
    <border>
      <left style="thin">
        <color rgb="FF08A8CE"/>
      </left>
      <right/>
      <top/>
      <bottom style="thin">
        <color rgb="FF08A8CE"/>
      </bottom>
      <diagonal/>
    </border>
    <border>
      <left/>
      <right/>
      <top/>
      <bottom style="thin">
        <color rgb="FF08A8CE"/>
      </bottom>
      <diagonal/>
    </border>
    <border>
      <left/>
      <right style="thin">
        <color rgb="FF08A8CE"/>
      </right>
      <top/>
      <bottom style="thin">
        <color rgb="FF08A8CE"/>
      </bottom>
      <diagonal/>
    </border>
    <border>
      <left style="thin">
        <color rgb="FF08A8CE"/>
      </left>
      <right/>
      <top/>
      <bottom/>
      <diagonal/>
    </border>
    <border>
      <left/>
      <right style="thin">
        <color rgb="FF08A8CE"/>
      </right>
      <top/>
      <bottom/>
      <diagonal/>
    </border>
    <border>
      <left/>
      <right style="thin">
        <color indexed="64"/>
      </right>
      <top/>
      <bottom style="medium">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right style="medium">
        <color theme="3" tint="-0.499984740745262"/>
      </right>
      <top/>
      <bottom style="medium">
        <color theme="3" tint="-0.499984740745262"/>
      </bottom>
      <diagonal/>
    </border>
    <border>
      <left/>
      <right/>
      <top/>
      <bottom style="medium">
        <color theme="3" tint="-0.499984740745262"/>
      </bottom>
      <diagonal/>
    </border>
    <border>
      <left style="medium">
        <color theme="3" tint="-0.499984740745262"/>
      </left>
      <right/>
      <top/>
      <bottom style="medium">
        <color theme="3" tint="-0.499984740745262"/>
      </bottom>
      <diagonal/>
    </border>
    <border>
      <left/>
      <right style="medium">
        <color theme="3" tint="-0.499984740745262"/>
      </right>
      <top/>
      <bottom/>
      <diagonal/>
    </border>
    <border>
      <left style="medium">
        <color theme="3" tint="-0.499984740745262"/>
      </left>
      <right/>
      <top/>
      <bottom/>
      <diagonal/>
    </border>
    <border>
      <left style="thin">
        <color theme="0" tint="-0.24994659260841701"/>
      </left>
      <right style="medium">
        <color indexed="64"/>
      </right>
      <top style="medium">
        <color indexed="64"/>
      </top>
      <bottom style="medium">
        <color indexed="64"/>
      </bottom>
      <diagonal/>
    </border>
    <border>
      <left/>
      <right/>
      <top style="thin">
        <color indexed="64"/>
      </top>
      <bottom style="medium">
        <color indexed="64"/>
      </bottom>
      <diagonal/>
    </border>
    <border>
      <left style="thin">
        <color theme="0" tint="-0.24994659260841701"/>
      </left>
      <right/>
      <top style="medium">
        <color indexed="64"/>
      </top>
      <bottom style="medium">
        <color indexed="64"/>
      </bottom>
      <diagonal/>
    </border>
    <border>
      <left style="thin">
        <color indexed="64"/>
      </left>
      <right style="thin">
        <color theme="0" tint="-0.2499465926084170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theme="0" tint="-0.24994659260841701"/>
      </bottom>
      <diagonal/>
    </border>
    <border>
      <left style="thin">
        <color theme="0" tint="-0.14996795556505021"/>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thin">
        <color theme="0" tint="-0.14996795556505021"/>
      </left>
      <right/>
      <top style="thin">
        <color indexed="64"/>
      </top>
      <bottom style="medium">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theme="0" tint="-0.14996795556505021"/>
      </top>
      <bottom style="thin">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14996795556505021"/>
      </top>
      <bottom style="thin">
        <color theme="0" tint="-0.14996795556505021"/>
      </bottom>
      <diagonal/>
    </border>
    <border>
      <left style="thin">
        <color theme="0" tint="-0.24994659260841701"/>
      </left>
      <right style="medium">
        <color indexed="64"/>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thin">
        <color indexed="64"/>
      </left>
      <right style="thin">
        <color theme="0" tint="-0.24994659260841701"/>
      </right>
      <top style="medium">
        <color indexed="64"/>
      </top>
      <bottom style="thin">
        <color theme="0" tint="-0.24994659260841701"/>
      </bottom>
      <diagonal/>
    </border>
    <border>
      <left style="medium">
        <color indexed="64"/>
      </left>
      <right style="thin">
        <color indexed="64"/>
      </right>
      <top style="medium">
        <color indexed="64"/>
      </top>
      <bottom style="thin">
        <color theme="0" tint="-0.14996795556505021"/>
      </bottom>
      <diagonal/>
    </border>
    <border>
      <left/>
      <right/>
      <top style="medium">
        <color auto="1"/>
      </top>
      <bottom style="medium">
        <color theme="3" tint="-0.499984740745262"/>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tint="-0.24994659260841701"/>
      </right>
      <top style="thin">
        <color theme="0" tint="-0.24994659260841701"/>
      </top>
      <bottom/>
      <diagonal/>
    </border>
    <border>
      <left style="thin">
        <color theme="0" tint="-0.14996795556505021"/>
      </left>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indexed="64"/>
      </left>
      <right/>
      <top style="medium">
        <color indexed="64"/>
      </top>
      <bottom style="thin">
        <color theme="0" tint="-0.14996795556505021"/>
      </bottom>
      <diagonal/>
    </border>
    <border>
      <left style="thin">
        <color indexed="64"/>
      </left>
      <right style="thin">
        <color theme="0" tint="-0.14996795556505021"/>
      </right>
      <top style="medium">
        <color indexed="64"/>
      </top>
      <bottom style="thin">
        <color theme="0" tint="-0.14996795556505021"/>
      </bottom>
      <diagonal/>
    </border>
    <border>
      <left style="thin">
        <color indexed="64"/>
      </left>
      <right style="thin">
        <color indexed="64"/>
      </right>
      <top style="thin">
        <color indexed="64"/>
      </top>
      <bottom/>
      <diagonal/>
    </border>
    <border>
      <left/>
      <right style="medium">
        <color theme="3" tint="-0.499984740745262"/>
      </right>
      <top style="medium">
        <color theme="3" tint="-0.499984740745262"/>
      </top>
      <bottom/>
      <diagonal/>
    </border>
    <border>
      <left/>
      <right/>
      <top style="medium">
        <color theme="3" tint="-0.499984740745262"/>
      </top>
      <bottom/>
      <diagonal/>
    </border>
    <border>
      <left style="medium">
        <color theme="3" tint="-0.499984740745262"/>
      </left>
      <right/>
      <top style="medium">
        <color theme="3" tint="-0.499984740745262"/>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rgb="FF08A8CE"/>
      </left>
      <right/>
      <top style="medium">
        <color rgb="FF08A8CE"/>
      </top>
      <bottom style="medium">
        <color rgb="FF08A8CE"/>
      </bottom>
      <diagonal/>
    </border>
    <border>
      <left/>
      <right/>
      <top style="medium">
        <color rgb="FF08A8CE"/>
      </top>
      <bottom style="medium">
        <color rgb="FF08A8CE"/>
      </bottom>
      <diagonal/>
    </border>
    <border>
      <left/>
      <right style="medium">
        <color rgb="FF08A8CE"/>
      </right>
      <top style="medium">
        <color rgb="FF08A8CE"/>
      </top>
      <bottom style="medium">
        <color rgb="FF08A8CE"/>
      </bottom>
      <diagonal/>
    </border>
    <border>
      <left/>
      <right/>
      <top style="thin">
        <color rgb="FF08A8CE"/>
      </top>
      <bottom style="medium">
        <color indexed="64"/>
      </bottom>
      <diagonal/>
    </border>
    <border>
      <left style="thin">
        <color rgb="FF08A8CE"/>
      </left>
      <right/>
      <top style="thin">
        <color rgb="FF08A8CE"/>
      </top>
      <bottom style="thin">
        <color indexed="64"/>
      </bottom>
      <diagonal/>
    </border>
    <border>
      <left/>
      <right style="thin">
        <color rgb="FF08A8CE"/>
      </right>
      <top style="thin">
        <color rgb="FF08A8CE"/>
      </top>
      <bottom style="thin">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s>
  <cellStyleXfs count="8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0" fontId="44" fillId="21" borderId="2" applyNumberFormat="0" applyAlignment="0" applyProtection="0"/>
    <xf numFmtId="43" fontId="83" fillId="0" borderId="0" applyFont="0" applyFill="0" applyBorder="0" applyAlignment="0" applyProtection="0"/>
    <xf numFmtId="44" fontId="83" fillId="0" borderId="0" applyFon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alignment vertical="top"/>
      <protection locked="0"/>
    </xf>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6" fillId="0" borderId="0"/>
    <xf numFmtId="0" fontId="11" fillId="0" borderId="0"/>
    <xf numFmtId="0" fontId="83" fillId="0" borderId="0"/>
    <xf numFmtId="0" fontId="83" fillId="0" borderId="0"/>
    <xf numFmtId="0" fontId="11" fillId="0" borderId="0"/>
    <xf numFmtId="0" fontId="6" fillId="0" borderId="0"/>
    <xf numFmtId="0" fontId="1" fillId="0" borderId="0"/>
    <xf numFmtId="0" fontId="11" fillId="0" borderId="0"/>
    <xf numFmtId="0" fontId="83" fillId="0" borderId="0"/>
    <xf numFmtId="0" fontId="11" fillId="0" borderId="0"/>
    <xf numFmtId="0" fontId="11" fillId="0" borderId="0"/>
    <xf numFmtId="0" fontId="11" fillId="0" borderId="0"/>
    <xf numFmtId="0" fontId="6" fillId="0" borderId="0"/>
    <xf numFmtId="0" fontId="56" fillId="0" borderId="0"/>
    <xf numFmtId="0" fontId="1" fillId="0" borderId="0"/>
    <xf numFmtId="0" fontId="28" fillId="0" borderId="0"/>
    <xf numFmtId="0" fontId="1" fillId="0" borderId="0"/>
    <xf numFmtId="0" fontId="11" fillId="23" borderId="7" applyNumberFormat="0" applyFont="0" applyAlignment="0" applyProtection="0"/>
    <xf numFmtId="0" fontId="50" fillId="20" borderId="8" applyNumberFormat="0" applyAlignment="0" applyProtection="0"/>
    <xf numFmtId="9" fontId="83"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0" fontId="25" fillId="0" borderId="0" applyNumberFormat="0" applyFill="0" applyBorder="0" applyAlignment="0" applyProtection="0"/>
    <xf numFmtId="0" fontId="17" fillId="0" borderId="9" applyNumberFormat="0" applyFill="0" applyAlignment="0" applyProtection="0"/>
    <xf numFmtId="0" fontId="51" fillId="0" borderId="0" applyNumberForma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123" fillId="0" borderId="0"/>
    <xf numFmtId="0" fontId="6" fillId="0" borderId="0"/>
    <xf numFmtId="0" fontId="6" fillId="0" borderId="0"/>
    <xf numFmtId="0" fontId="6" fillId="0" borderId="0"/>
    <xf numFmtId="0" fontId="6" fillId="23" borderId="7" applyNumberFormat="0" applyFont="0" applyAlignment="0" applyProtection="0"/>
    <xf numFmtId="0" fontId="26" fillId="4" borderId="0" applyNumberFormat="0" applyBorder="0" applyAlignment="0" applyProtection="0"/>
    <xf numFmtId="0" fontId="43" fillId="20" borderId="1" applyNumberFormat="0" applyAlignment="0" applyProtection="0"/>
    <xf numFmtId="43" fontId="83" fillId="0" borderId="0" applyFont="0" applyFill="0" applyBorder="0" applyAlignment="0" applyProtection="0"/>
    <xf numFmtId="43" fontId="6" fillId="0" borderId="0" applyFont="0" applyFill="0" applyBorder="0" applyAlignment="0" applyProtection="0"/>
    <xf numFmtId="0" fontId="3" fillId="0" borderId="0" applyNumberFormat="0" applyFill="0" applyBorder="0" applyAlignment="0" applyProtection="0">
      <alignment vertical="top"/>
      <protection locked="0"/>
    </xf>
    <xf numFmtId="0" fontId="47" fillId="7" borderId="1" applyNumberFormat="0" applyAlignment="0" applyProtection="0"/>
    <xf numFmtId="9" fontId="6" fillId="0" borderId="0" applyFont="0" applyFill="0" applyBorder="0" applyAlignment="0" applyProtection="0"/>
    <xf numFmtId="0" fontId="6" fillId="0" borderId="0"/>
    <xf numFmtId="0" fontId="142" fillId="0" borderId="0"/>
    <xf numFmtId="0" fontId="6" fillId="0" borderId="0"/>
  </cellStyleXfs>
  <cellXfs count="1661">
    <xf numFmtId="0" fontId="0" fillId="0" borderId="0" xfId="0"/>
    <xf numFmtId="0" fontId="0" fillId="27" borderId="0" xfId="0" applyFont="1" applyFill="1"/>
    <xf numFmtId="44" fontId="11" fillId="0" borderId="37" xfId="57" applyNumberFormat="1" applyFont="1" applyBorder="1" applyAlignment="1" applyProtection="1">
      <alignment horizontal="right" vertical="center"/>
    </xf>
    <xf numFmtId="44" fontId="11" fillId="0" borderId="0" xfId="57" applyNumberFormat="1" applyFont="1" applyBorder="1" applyAlignment="1" applyProtection="1">
      <alignment horizontal="right" vertical="center"/>
    </xf>
    <xf numFmtId="44" fontId="11" fillId="0" borderId="38" xfId="57" applyNumberFormat="1" applyFont="1" applyBorder="1" applyAlignment="1" applyProtection="1">
      <alignment horizontal="right" vertical="center"/>
    </xf>
    <xf numFmtId="44" fontId="11" fillId="0" borderId="0" xfId="57" applyNumberFormat="1" applyFont="1" applyFill="1" applyBorder="1" applyAlignment="1" applyProtection="1">
      <alignment horizontal="right" vertical="center"/>
    </xf>
    <xf numFmtId="44" fontId="11" fillId="0" borderId="38" xfId="57" applyNumberFormat="1" applyFont="1" applyFill="1" applyBorder="1" applyAlignment="1" applyProtection="1">
      <alignment horizontal="right" vertical="center"/>
    </xf>
    <xf numFmtId="44" fontId="11" fillId="0" borderId="10" xfId="57" applyNumberFormat="1" applyFont="1" applyFill="1" applyBorder="1" applyAlignment="1" applyProtection="1">
      <alignment horizontal="right" vertical="center"/>
    </xf>
    <xf numFmtId="44" fontId="11" fillId="0" borderId="39" xfId="57" applyNumberFormat="1" applyFont="1" applyFill="1" applyBorder="1" applyAlignment="1" applyProtection="1">
      <alignment horizontal="right" vertical="center"/>
    </xf>
    <xf numFmtId="44" fontId="11" fillId="0" borderId="37" xfId="57" applyNumberFormat="1" applyFont="1" applyFill="1" applyBorder="1" applyAlignment="1" applyProtection="1">
      <alignment horizontal="right" vertical="center"/>
    </xf>
    <xf numFmtId="44" fontId="54" fillId="0" borderId="40" xfId="57" applyNumberFormat="1" applyFont="1" applyFill="1" applyBorder="1" applyAlignment="1" applyProtection="1">
      <alignment vertical="center"/>
    </xf>
    <xf numFmtId="44" fontId="54" fillId="0" borderId="30" xfId="57" applyNumberFormat="1" applyFont="1" applyFill="1" applyBorder="1" applyAlignment="1" applyProtection="1">
      <alignment vertical="center"/>
    </xf>
    <xf numFmtId="44" fontId="54" fillId="0" borderId="31" xfId="57" applyNumberFormat="1" applyFont="1" applyFill="1" applyBorder="1" applyAlignment="1" applyProtection="1">
      <alignment vertical="center"/>
    </xf>
    <xf numFmtId="44" fontId="28" fillId="24" borderId="41" xfId="57" applyNumberFormat="1" applyFont="1" applyFill="1" applyBorder="1" applyAlignment="1" applyProtection="1">
      <alignment vertical="center"/>
    </xf>
    <xf numFmtId="44" fontId="28" fillId="24" borderId="42" xfId="57" applyNumberFormat="1" applyFont="1" applyFill="1" applyBorder="1" applyAlignment="1" applyProtection="1">
      <alignment vertical="center"/>
    </xf>
    <xf numFmtId="44" fontId="28" fillId="24" borderId="43" xfId="57" applyNumberFormat="1" applyFont="1" applyFill="1" applyBorder="1" applyAlignment="1" applyProtection="1">
      <alignment vertical="center"/>
    </xf>
    <xf numFmtId="44" fontId="28" fillId="0" borderId="0" xfId="57" applyNumberFormat="1" applyFont="1" applyBorder="1" applyAlignment="1" applyProtection="1">
      <alignment vertical="center"/>
    </xf>
    <xf numFmtId="44" fontId="11" fillId="0" borderId="35" xfId="57" applyNumberFormat="1" applyFont="1" applyBorder="1" applyAlignment="1" applyProtection="1">
      <alignment horizontal="right" vertical="center"/>
    </xf>
    <xf numFmtId="44" fontId="11" fillId="0" borderId="36" xfId="57" applyNumberFormat="1" applyFont="1" applyBorder="1" applyAlignment="1" applyProtection="1">
      <alignment horizontal="right" vertical="center"/>
    </xf>
    <xf numFmtId="44" fontId="11" fillId="0" borderId="10" xfId="57" applyNumberFormat="1" applyFont="1" applyBorder="1" applyAlignment="1" applyProtection="1">
      <alignment horizontal="right" vertical="center"/>
    </xf>
    <xf numFmtId="44" fontId="11" fillId="0" borderId="39" xfId="57" applyNumberFormat="1" applyFont="1" applyBorder="1" applyAlignment="1" applyProtection="1">
      <alignment horizontal="right" vertical="center"/>
    </xf>
    <xf numFmtId="44" fontId="11" fillId="0" borderId="44" xfId="57" applyNumberFormat="1" applyFont="1" applyBorder="1" applyAlignment="1" applyProtection="1">
      <alignment horizontal="right" vertical="center"/>
    </xf>
    <xf numFmtId="44" fontId="11" fillId="0" borderId="45" xfId="57" applyNumberFormat="1" applyFont="1" applyBorder="1" applyAlignment="1" applyProtection="1">
      <alignment horizontal="right" vertical="center"/>
    </xf>
    <xf numFmtId="44" fontId="11" fillId="0" borderId="46" xfId="57" applyNumberFormat="1" applyFont="1" applyBorder="1" applyAlignment="1" applyProtection="1">
      <alignment horizontal="right" vertical="center"/>
    </xf>
    <xf numFmtId="44" fontId="28" fillId="0" borderId="48" xfId="57" applyNumberFormat="1" applyFont="1" applyBorder="1" applyAlignment="1" applyProtection="1">
      <alignment vertical="center"/>
    </xf>
    <xf numFmtId="44" fontId="28" fillId="0" borderId="47" xfId="57" applyNumberFormat="1" applyFont="1" applyBorder="1" applyAlignment="1" applyProtection="1">
      <alignment vertical="center"/>
    </xf>
    <xf numFmtId="44" fontId="28" fillId="0" borderId="49" xfId="57" applyNumberFormat="1" applyFont="1" applyBorder="1" applyAlignment="1" applyProtection="1">
      <alignment vertical="center"/>
    </xf>
    <xf numFmtId="44" fontId="11" fillId="0" borderId="34" xfId="57" applyNumberFormat="1" applyFont="1" applyBorder="1" applyAlignment="1" applyProtection="1">
      <alignment horizontal="right" vertical="center"/>
    </xf>
    <xf numFmtId="0" fontId="28" fillId="0" borderId="44" xfId="57" applyNumberFormat="1" applyFont="1" applyBorder="1" applyAlignment="1" applyProtection="1">
      <alignment vertical="center"/>
    </xf>
    <xf numFmtId="0" fontId="28" fillId="0" borderId="45" xfId="57" applyFont="1" applyBorder="1" applyAlignment="1" applyProtection="1">
      <alignment vertical="center"/>
    </xf>
    <xf numFmtId="0" fontId="28" fillId="0" borderId="46" xfId="57" applyFont="1" applyBorder="1" applyAlignment="1" applyProtection="1">
      <alignment vertical="center"/>
    </xf>
    <xf numFmtId="44" fontId="11" fillId="0" borderId="37" xfId="42" applyNumberFormat="1" applyFont="1" applyBorder="1" applyAlignment="1" applyProtection="1">
      <alignment vertical="center"/>
    </xf>
    <xf numFmtId="44" fontId="11" fillId="0" borderId="37" xfId="57" applyNumberFormat="1" applyFont="1" applyBorder="1" applyAlignment="1" applyProtection="1">
      <alignment vertical="center"/>
    </xf>
    <xf numFmtId="44" fontId="11" fillId="0" borderId="55" xfId="57" applyNumberFormat="1" applyFont="1" applyBorder="1" applyAlignment="1" applyProtection="1">
      <alignment vertical="center"/>
    </xf>
    <xf numFmtId="44" fontId="28" fillId="0" borderId="37" xfId="42" applyNumberFormat="1" applyFont="1" applyBorder="1" applyAlignment="1" applyProtection="1">
      <alignment vertical="center"/>
    </xf>
    <xf numFmtId="44" fontId="28" fillId="0" borderId="0" xfId="57" applyNumberFormat="1" applyFont="1" applyFill="1" applyBorder="1" applyAlignment="1" applyProtection="1">
      <alignment vertical="center"/>
    </xf>
    <xf numFmtId="44" fontId="28" fillId="0" borderId="38" xfId="57" applyNumberFormat="1" applyFont="1" applyFill="1" applyBorder="1" applyAlignment="1" applyProtection="1">
      <alignment vertical="center"/>
    </xf>
    <xf numFmtId="44" fontId="11" fillId="0" borderId="35" xfId="42" applyNumberFormat="1" applyFont="1" applyBorder="1" applyAlignment="1" applyProtection="1">
      <alignment vertical="center"/>
    </xf>
    <xf numFmtId="44" fontId="11" fillId="0" borderId="36" xfId="42" applyNumberFormat="1" applyFont="1" applyBorder="1" applyAlignment="1" applyProtection="1">
      <alignment vertical="center"/>
    </xf>
    <xf numFmtId="44" fontId="11" fillId="0" borderId="0" xfId="42" applyNumberFormat="1" applyFont="1" applyBorder="1" applyAlignment="1" applyProtection="1">
      <alignment vertical="center"/>
    </xf>
    <xf numFmtId="44" fontId="11" fillId="0" borderId="38" xfId="42" applyNumberFormat="1" applyFont="1" applyBorder="1" applyAlignment="1" applyProtection="1">
      <alignment vertical="center"/>
    </xf>
    <xf numFmtId="44" fontId="11" fillId="0" borderId="10" xfId="42" applyNumberFormat="1" applyFont="1" applyBorder="1" applyAlignment="1" applyProtection="1">
      <alignment vertical="center"/>
    </xf>
    <xf numFmtId="44" fontId="11" fillId="0" borderId="39" xfId="42" applyNumberFormat="1" applyFont="1" applyBorder="1" applyAlignment="1" applyProtection="1">
      <alignment vertical="center"/>
    </xf>
    <xf numFmtId="44" fontId="11" fillId="0" borderId="55" xfId="57" applyNumberFormat="1" applyFont="1" applyFill="1" applyBorder="1" applyAlignment="1" applyProtection="1">
      <alignment horizontal="right" vertical="center"/>
    </xf>
    <xf numFmtId="0" fontId="28" fillId="0" borderId="45" xfId="57" applyNumberFormat="1" applyFont="1" applyBorder="1" applyAlignment="1" applyProtection="1">
      <alignment vertical="center"/>
    </xf>
    <xf numFmtId="0" fontId="28" fillId="0" borderId="0" xfId="57" applyNumberFormat="1" applyFont="1" applyBorder="1" applyAlignment="1" applyProtection="1">
      <alignment vertical="center"/>
    </xf>
    <xf numFmtId="0" fontId="28" fillId="0" borderId="39" xfId="57" applyNumberFormat="1" applyFont="1" applyBorder="1" applyAlignment="1" applyProtection="1">
      <alignment vertical="center"/>
    </xf>
    <xf numFmtId="0" fontId="0" fillId="27" borderId="0" xfId="0" applyFill="1" applyAlignment="1">
      <alignment wrapText="1"/>
    </xf>
    <xf numFmtId="0" fontId="0" fillId="27" borderId="0" xfId="0" applyFill="1"/>
    <xf numFmtId="1" fontId="0" fillId="27" borderId="0" xfId="0" applyNumberFormat="1" applyFill="1"/>
    <xf numFmtId="0" fontId="0" fillId="27" borderId="0" xfId="0" applyFill="1"/>
    <xf numFmtId="0" fontId="88" fillId="0" borderId="13" xfId="0" applyFont="1" applyBorder="1" applyAlignment="1" applyProtection="1">
      <alignment horizontal="center" vertical="center"/>
      <protection locked="0"/>
    </xf>
    <xf numFmtId="0" fontId="88" fillId="0" borderId="13" xfId="0" applyFont="1" applyFill="1" applyBorder="1" applyAlignment="1" applyProtection="1">
      <alignment horizontal="center" vertical="center"/>
      <protection locked="0"/>
    </xf>
    <xf numFmtId="0" fontId="100" fillId="0" borderId="27" xfId="0" applyFont="1" applyBorder="1" applyAlignment="1" applyProtection="1">
      <alignment horizontal="left" vertical="center" wrapText="1"/>
      <protection locked="0"/>
    </xf>
    <xf numFmtId="0" fontId="88" fillId="0" borderId="27" xfId="0" applyFont="1" applyBorder="1" applyAlignment="1" applyProtection="1">
      <alignment horizontal="left" vertical="center"/>
      <protection locked="0"/>
    </xf>
    <xf numFmtId="0" fontId="88" fillId="0" borderId="27" xfId="0" applyFont="1" applyBorder="1" applyAlignment="1" applyProtection="1">
      <alignment horizontal="left" vertical="center" wrapText="1"/>
      <protection locked="0"/>
    </xf>
    <xf numFmtId="0" fontId="88" fillId="0" borderId="27" xfId="0" applyFont="1" applyFill="1" applyBorder="1" applyAlignment="1" applyProtection="1">
      <alignment horizontal="left" vertical="center"/>
      <protection locked="0"/>
    </xf>
    <xf numFmtId="0" fontId="88" fillId="0" borderId="28" xfId="0" applyFont="1" applyBorder="1" applyAlignment="1" applyProtection="1">
      <alignment horizontal="center" vertical="center"/>
      <protection locked="0"/>
    </xf>
    <xf numFmtId="0" fontId="88" fillId="0" borderId="29" xfId="0" applyFont="1" applyBorder="1" applyAlignment="1" applyProtection="1">
      <alignment horizontal="left" vertical="center" wrapText="1"/>
      <protection locked="0"/>
    </xf>
    <xf numFmtId="0" fontId="59" fillId="0" borderId="0" xfId="0" applyFont="1" applyFill="1" applyAlignment="1" applyProtection="1">
      <alignment vertical="center"/>
    </xf>
    <xf numFmtId="0" fontId="14" fillId="24" borderId="111" xfId="55" applyFont="1" applyFill="1" applyBorder="1" applyProtection="1">
      <protection locked="0"/>
    </xf>
    <xf numFmtId="0" fontId="14" fillId="24" borderId="7" xfId="55" applyFont="1" applyFill="1" applyBorder="1" applyProtection="1">
      <protection locked="0"/>
    </xf>
    <xf numFmtId="0" fontId="14" fillId="24" borderId="112" xfId="55" applyFont="1" applyFill="1" applyBorder="1" applyProtection="1">
      <protection locked="0"/>
    </xf>
    <xf numFmtId="41" fontId="14" fillId="24" borderId="120" xfId="29" applyNumberFormat="1" applyFont="1" applyFill="1" applyBorder="1" applyProtection="1">
      <protection locked="0"/>
    </xf>
    <xf numFmtId="41" fontId="14" fillId="24" borderId="121" xfId="55" applyNumberFormat="1" applyFont="1" applyFill="1" applyBorder="1" applyProtection="1">
      <protection locked="0"/>
    </xf>
    <xf numFmtId="41" fontId="14" fillId="24" borderId="122" xfId="55" applyNumberFormat="1" applyFont="1" applyFill="1" applyBorder="1" applyProtection="1">
      <protection locked="0"/>
    </xf>
    <xf numFmtId="41" fontId="14" fillId="24" borderId="111" xfId="55" applyNumberFormat="1" applyFont="1" applyFill="1" applyBorder="1" applyAlignment="1" applyProtection="1">
      <alignment horizontal="right"/>
      <protection locked="0"/>
    </xf>
    <xf numFmtId="41" fontId="14" fillId="24" borderId="7" xfId="55" applyNumberFormat="1" applyFont="1" applyFill="1" applyBorder="1" applyAlignment="1" applyProtection="1">
      <alignment horizontal="right"/>
      <protection locked="0"/>
    </xf>
    <xf numFmtId="41" fontId="14" fillId="24" borderId="112" xfId="55" applyNumberFormat="1" applyFont="1" applyFill="1" applyBorder="1" applyAlignment="1" applyProtection="1">
      <alignment horizontal="right"/>
      <protection locked="0"/>
    </xf>
    <xf numFmtId="1" fontId="14" fillId="28" borderId="125" xfId="0" applyNumberFormat="1" applyFont="1" applyFill="1" applyBorder="1" applyAlignment="1" applyProtection="1">
      <alignment horizontal="center" vertical="center"/>
      <protection locked="0"/>
    </xf>
    <xf numFmtId="9" fontId="78" fillId="28" borderId="126" xfId="0" applyNumberFormat="1" applyFont="1" applyFill="1" applyBorder="1" applyAlignment="1" applyProtection="1">
      <alignment horizontal="center" vertical="center" wrapText="1"/>
      <protection locked="0"/>
    </xf>
    <xf numFmtId="1" fontId="14" fillId="28" borderId="126" xfId="0" applyNumberFormat="1" applyFont="1" applyFill="1" applyBorder="1" applyAlignment="1" applyProtection="1">
      <alignment horizontal="center" vertical="center"/>
      <protection locked="0"/>
    </xf>
    <xf numFmtId="166" fontId="14" fillId="28" borderId="126" xfId="30" applyNumberFormat="1" applyFont="1" applyFill="1" applyBorder="1" applyAlignment="1" applyProtection="1">
      <alignment vertical="center"/>
      <protection locked="0"/>
    </xf>
    <xf numFmtId="1" fontId="14" fillId="28" borderId="129" xfId="0" applyNumberFormat="1" applyFont="1" applyFill="1" applyBorder="1" applyAlignment="1" applyProtection="1">
      <alignment horizontal="center" vertical="center"/>
      <protection locked="0"/>
    </xf>
    <xf numFmtId="9" fontId="78" fillId="28" borderId="130" xfId="0" applyNumberFormat="1" applyFont="1" applyFill="1" applyBorder="1" applyAlignment="1" applyProtection="1">
      <alignment horizontal="center" vertical="center" wrapText="1"/>
      <protection locked="0"/>
    </xf>
    <xf numFmtId="1" fontId="14" fillId="28" borderId="130" xfId="0" applyNumberFormat="1" applyFont="1" applyFill="1" applyBorder="1" applyAlignment="1" applyProtection="1">
      <alignment horizontal="center" vertical="center"/>
      <protection locked="0"/>
    </xf>
    <xf numFmtId="166" fontId="14" fillId="28" borderId="130" xfId="30" applyNumberFormat="1" applyFont="1" applyFill="1" applyBorder="1" applyAlignment="1" applyProtection="1">
      <alignment vertical="center"/>
      <protection locked="0"/>
    </xf>
    <xf numFmtId="9" fontId="78" fillId="28" borderId="130" xfId="0" applyNumberFormat="1" applyFont="1" applyFill="1" applyBorder="1" applyAlignment="1" applyProtection="1">
      <alignment horizontal="center" vertical="center"/>
      <protection locked="0"/>
    </xf>
    <xf numFmtId="1" fontId="14" fillId="28" borderId="131" xfId="0" applyNumberFormat="1" applyFont="1" applyFill="1" applyBorder="1" applyAlignment="1" applyProtection="1">
      <alignment horizontal="center" vertical="center"/>
      <protection locked="0"/>
    </xf>
    <xf numFmtId="166" fontId="14" fillId="28" borderId="131" xfId="30" applyNumberFormat="1" applyFont="1" applyFill="1" applyBorder="1" applyAlignment="1" applyProtection="1">
      <alignment vertical="center"/>
      <protection locked="0"/>
    </xf>
    <xf numFmtId="0" fontId="84" fillId="27" borderId="0" xfId="0" applyFont="1" applyFill="1" applyBorder="1"/>
    <xf numFmtId="0" fontId="0" fillId="27" borderId="0" xfId="0" applyFont="1" applyFill="1" applyBorder="1"/>
    <xf numFmtId="164" fontId="84" fillId="27" borderId="0" xfId="0" applyNumberFormat="1" applyFont="1" applyFill="1" applyBorder="1"/>
    <xf numFmtId="0" fontId="0" fillId="27" borderId="0" xfId="0" applyFill="1" applyAlignment="1">
      <alignment wrapText="1"/>
    </xf>
    <xf numFmtId="0" fontId="0" fillId="0" borderId="0" xfId="0" applyFont="1" applyFill="1" applyBorder="1" applyProtection="1">
      <protection locked="0"/>
    </xf>
    <xf numFmtId="0" fontId="0" fillId="0" borderId="0" xfId="0" applyFont="1" applyFill="1" applyProtection="1">
      <protection locked="0"/>
    </xf>
    <xf numFmtId="0" fontId="0" fillId="0" borderId="0" xfId="0" applyFont="1" applyBorder="1" applyProtection="1">
      <protection locked="0"/>
    </xf>
    <xf numFmtId="0" fontId="0" fillId="0" borderId="0" xfId="0" applyFont="1" applyProtection="1">
      <protection locked="0"/>
    </xf>
    <xf numFmtId="0" fontId="88" fillId="0" borderId="39" xfId="0" applyFont="1" applyFill="1" applyBorder="1" applyAlignment="1" applyProtection="1">
      <alignment horizontal="left"/>
      <protection locked="0"/>
    </xf>
    <xf numFmtId="0" fontId="88" fillId="0" borderId="0" xfId="0" applyFont="1" applyFill="1" applyBorder="1" applyProtection="1">
      <protection locked="0"/>
    </xf>
    <xf numFmtId="0" fontId="88" fillId="0" borderId="0" xfId="0" applyFont="1" applyFill="1" applyBorder="1" applyAlignment="1" applyProtection="1">
      <alignment horizontal="center"/>
      <protection locked="0"/>
    </xf>
    <xf numFmtId="0" fontId="88" fillId="0" borderId="45" xfId="0" applyFont="1" applyFill="1" applyBorder="1" applyProtection="1">
      <protection locked="0"/>
    </xf>
    <xf numFmtId="0" fontId="88" fillId="0" borderId="46" xfId="0" applyFont="1" applyFill="1" applyBorder="1" applyProtection="1">
      <protection locked="0"/>
    </xf>
    <xf numFmtId="0" fontId="6" fillId="0" borderId="198" xfId="0" applyFont="1" applyFill="1" applyBorder="1" applyProtection="1"/>
    <xf numFmtId="0" fontId="133" fillId="0" borderId="199" xfId="0" applyFont="1" applyFill="1" applyBorder="1" applyProtection="1"/>
    <xf numFmtId="164" fontId="134" fillId="0" borderId="199" xfId="0" applyNumberFormat="1" applyFont="1" applyFill="1" applyBorder="1" applyAlignment="1" applyProtection="1"/>
    <xf numFmtId="0" fontId="133" fillId="0" borderId="200" xfId="0" applyFont="1" applyFill="1" applyBorder="1" applyProtection="1"/>
    <xf numFmtId="0" fontId="6" fillId="0" borderId="201" xfId="0" applyFont="1" applyBorder="1" applyProtection="1"/>
    <xf numFmtId="42" fontId="131" fillId="0" borderId="0" xfId="0" applyNumberFormat="1" applyFont="1" applyFill="1" applyBorder="1" applyAlignment="1" applyProtection="1">
      <alignment vertical="center"/>
    </xf>
    <xf numFmtId="42" fontId="131" fillId="0" borderId="0" xfId="0" applyNumberFormat="1" applyFont="1" applyFill="1" applyBorder="1" applyProtection="1"/>
    <xf numFmtId="42" fontId="135" fillId="0" borderId="0" xfId="0" applyNumberFormat="1" applyFont="1" applyFill="1" applyBorder="1" applyAlignment="1" applyProtection="1">
      <alignment vertical="center"/>
    </xf>
    <xf numFmtId="0" fontId="136" fillId="0" borderId="0" xfId="0" applyFont="1" applyFill="1" applyBorder="1" applyProtection="1"/>
    <xf numFmtId="0" fontId="136" fillId="0" borderId="0" xfId="0" applyFont="1" applyFill="1" applyBorder="1" applyAlignment="1" applyProtection="1"/>
    <xf numFmtId="0" fontId="133" fillId="0" borderId="202" xfId="0" applyFont="1" applyFill="1" applyBorder="1" applyProtection="1"/>
    <xf numFmtId="42" fontId="131" fillId="37" borderId="203" xfId="0" applyNumberFormat="1" applyFont="1" applyFill="1" applyBorder="1" applyAlignment="1" applyProtection="1">
      <alignment vertical="center"/>
    </xf>
    <xf numFmtId="42" fontId="131" fillId="37" borderId="110" xfId="0" applyNumberFormat="1" applyFont="1" applyFill="1" applyBorder="1" applyAlignment="1" applyProtection="1">
      <alignment vertical="center"/>
    </xf>
    <xf numFmtId="42" fontId="131" fillId="37" borderId="204" xfId="0" applyNumberFormat="1" applyFont="1" applyFill="1" applyBorder="1" applyAlignment="1" applyProtection="1">
      <alignment vertical="center"/>
    </xf>
    <xf numFmtId="42" fontId="131" fillId="38" borderId="45" xfId="0" applyNumberFormat="1" applyFont="1" applyFill="1" applyBorder="1" applyProtection="1"/>
    <xf numFmtId="42" fontId="131" fillId="37" borderId="205" xfId="0" applyNumberFormat="1" applyFont="1" applyFill="1" applyBorder="1" applyAlignment="1" applyProtection="1">
      <alignment vertical="center"/>
    </xf>
    <xf numFmtId="42" fontId="131" fillId="35" borderId="206" xfId="0" applyNumberFormat="1" applyFont="1" applyFill="1" applyBorder="1" applyAlignment="1" applyProtection="1">
      <alignment vertical="center"/>
    </xf>
    <xf numFmtId="42" fontId="131" fillId="39" borderId="207" xfId="0" applyNumberFormat="1" applyFont="1" applyFill="1" applyBorder="1" applyAlignment="1" applyProtection="1">
      <alignment vertical="center"/>
    </xf>
    <xf numFmtId="0" fontId="136" fillId="33" borderId="46" xfId="0" applyFont="1" applyFill="1" applyBorder="1" applyProtection="1"/>
    <xf numFmtId="0" fontId="136" fillId="33" borderId="45" xfId="0" applyFont="1" applyFill="1" applyBorder="1" applyAlignment="1" applyProtection="1"/>
    <xf numFmtId="0" fontId="136" fillId="33" borderId="44" xfId="0" applyFont="1" applyFill="1" applyBorder="1" applyAlignment="1" applyProtection="1"/>
    <xf numFmtId="42" fontId="131" fillId="40" borderId="49" xfId="0" applyNumberFormat="1" applyFont="1" applyFill="1" applyBorder="1" applyAlignment="1" applyProtection="1">
      <alignment vertical="center"/>
    </xf>
    <xf numFmtId="42" fontId="131" fillId="40" borderId="47" xfId="0" applyNumberFormat="1" applyFont="1" applyFill="1" applyBorder="1" applyAlignment="1" applyProtection="1">
      <alignment vertical="center"/>
    </xf>
    <xf numFmtId="42" fontId="131" fillId="37" borderId="153" xfId="0" applyNumberFormat="1" applyFont="1" applyFill="1" applyBorder="1" applyAlignment="1" applyProtection="1">
      <alignment vertical="center"/>
    </xf>
    <xf numFmtId="42" fontId="131" fillId="38" borderId="35" xfId="0" applyNumberFormat="1" applyFont="1" applyFill="1" applyBorder="1" applyProtection="1"/>
    <xf numFmtId="42" fontId="131" fillId="37" borderId="208" xfId="0" applyNumberFormat="1" applyFont="1" applyFill="1" applyBorder="1" applyAlignment="1" applyProtection="1">
      <alignment vertical="center"/>
    </xf>
    <xf numFmtId="42" fontId="131" fillId="39" borderId="60" xfId="0" applyNumberFormat="1" applyFont="1" applyFill="1" applyBorder="1" applyAlignment="1" applyProtection="1">
      <alignment vertical="center"/>
    </xf>
    <xf numFmtId="5" fontId="136" fillId="33" borderId="36" xfId="0" applyNumberFormat="1" applyFont="1" applyFill="1" applyBorder="1" applyAlignment="1" applyProtection="1">
      <alignment vertical="center"/>
    </xf>
    <xf numFmtId="5" fontId="136" fillId="33" borderId="35" xfId="0" applyNumberFormat="1" applyFont="1" applyFill="1" applyBorder="1" applyAlignment="1" applyProtection="1">
      <alignment vertical="center"/>
    </xf>
    <xf numFmtId="5" fontId="136" fillId="33" borderId="34" xfId="0" applyNumberFormat="1" applyFont="1" applyFill="1" applyBorder="1" applyAlignment="1" applyProtection="1">
      <alignment vertical="center"/>
    </xf>
    <xf numFmtId="42" fontId="131" fillId="0" borderId="0" xfId="0" applyNumberFormat="1" applyFont="1" applyBorder="1" applyAlignment="1" applyProtection="1">
      <alignment vertical="center"/>
    </xf>
    <xf numFmtId="42" fontId="131" fillId="38" borderId="0" xfId="0" applyNumberFormat="1" applyFont="1" applyFill="1" applyBorder="1" applyProtection="1"/>
    <xf numFmtId="0" fontId="133" fillId="0" borderId="0" xfId="0" applyFont="1" applyBorder="1" applyProtection="1"/>
    <xf numFmtId="5" fontId="133" fillId="0" borderId="0" xfId="0" applyNumberFormat="1" applyFont="1" applyFill="1" applyBorder="1" applyAlignment="1" applyProtection="1">
      <alignment vertical="center"/>
    </xf>
    <xf numFmtId="0" fontId="133" fillId="0" borderId="0" xfId="0" applyFont="1" applyFill="1" applyBorder="1" applyAlignment="1" applyProtection="1">
      <alignment vertical="center"/>
    </xf>
    <xf numFmtId="42" fontId="131" fillId="37" borderId="209" xfId="0" applyNumberFormat="1" applyFont="1" applyFill="1" applyBorder="1" applyAlignment="1" applyProtection="1">
      <alignment vertical="center"/>
    </xf>
    <xf numFmtId="42" fontId="131" fillId="37" borderId="210" xfId="0" applyNumberFormat="1" applyFont="1" applyFill="1" applyBorder="1" applyAlignment="1" applyProtection="1">
      <alignment vertical="center"/>
    </xf>
    <xf numFmtId="42" fontId="131" fillId="38" borderId="211" xfId="0" applyNumberFormat="1" applyFont="1" applyFill="1" applyBorder="1" applyProtection="1"/>
    <xf numFmtId="42" fontId="131" fillId="37" borderId="212" xfId="0" applyNumberFormat="1" applyFont="1" applyFill="1" applyBorder="1" applyAlignment="1" applyProtection="1">
      <alignment vertical="center"/>
    </xf>
    <xf numFmtId="42" fontId="131" fillId="39" borderId="66" xfId="0" applyNumberFormat="1" applyFont="1" applyFill="1" applyBorder="1" applyAlignment="1" applyProtection="1">
      <alignment vertical="center"/>
    </xf>
    <xf numFmtId="9" fontId="131" fillId="39" borderId="65" xfId="0" applyNumberFormat="1" applyFont="1" applyFill="1" applyBorder="1" applyAlignment="1" applyProtection="1">
      <alignment vertical="center"/>
    </xf>
    <xf numFmtId="5" fontId="137" fillId="0" borderId="0" xfId="0" applyNumberFormat="1" applyFont="1" applyFill="1" applyBorder="1" applyAlignment="1" applyProtection="1">
      <alignment vertical="center"/>
    </xf>
    <xf numFmtId="42" fontId="131" fillId="37" borderId="215" xfId="0" applyNumberFormat="1" applyFont="1" applyFill="1" applyBorder="1" applyAlignment="1" applyProtection="1">
      <alignment vertical="center"/>
    </xf>
    <xf numFmtId="42" fontId="131" fillId="37" borderId="217" xfId="0" applyNumberFormat="1" applyFont="1" applyFill="1" applyBorder="1" applyAlignment="1" applyProtection="1">
      <alignment vertical="center"/>
    </xf>
    <xf numFmtId="42" fontId="131" fillId="39" borderId="215" xfId="0" applyNumberFormat="1" applyFont="1" applyFill="1" applyBorder="1" applyAlignment="1" applyProtection="1">
      <alignment vertical="center"/>
    </xf>
    <xf numFmtId="9" fontId="131" fillId="39" borderId="218" xfId="0" applyNumberFormat="1" applyFont="1" applyFill="1" applyBorder="1" applyAlignment="1" applyProtection="1">
      <alignment vertical="center"/>
    </xf>
    <xf numFmtId="42" fontId="131" fillId="37" borderId="221" xfId="0" applyNumberFormat="1" applyFont="1" applyFill="1" applyBorder="1" applyAlignment="1" applyProtection="1">
      <alignment vertical="center"/>
    </xf>
    <xf numFmtId="42" fontId="131" fillId="39" borderId="221" xfId="0" applyNumberFormat="1" applyFont="1" applyFill="1" applyBorder="1" applyAlignment="1" applyProtection="1">
      <alignment vertical="center"/>
    </xf>
    <xf numFmtId="9" fontId="131" fillId="39" borderId="223" xfId="0" applyNumberFormat="1" applyFont="1" applyFill="1" applyBorder="1" applyAlignment="1" applyProtection="1">
      <alignment vertical="center"/>
    </xf>
    <xf numFmtId="0" fontId="133" fillId="0" borderId="0" xfId="0" applyFont="1" applyFill="1" applyBorder="1" applyProtection="1"/>
    <xf numFmtId="42" fontId="131" fillId="37" borderId="225" xfId="0" applyNumberFormat="1" applyFont="1" applyFill="1" applyBorder="1" applyAlignment="1" applyProtection="1">
      <alignment vertical="center"/>
    </xf>
    <xf numFmtId="42" fontId="131" fillId="37" borderId="227" xfId="0" applyNumberFormat="1" applyFont="1" applyFill="1" applyBorder="1" applyAlignment="1" applyProtection="1">
      <alignment vertical="center"/>
    </xf>
    <xf numFmtId="42" fontId="131" fillId="39" borderId="225" xfId="0" applyNumberFormat="1" applyFont="1" applyFill="1" applyBorder="1" applyAlignment="1" applyProtection="1">
      <alignment vertical="center"/>
    </xf>
    <xf numFmtId="9" fontId="131" fillId="39" borderId="228" xfId="0" applyNumberFormat="1" applyFont="1" applyFill="1" applyBorder="1" applyAlignment="1" applyProtection="1">
      <alignment vertical="center"/>
    </xf>
    <xf numFmtId="5" fontId="133" fillId="0" borderId="35" xfId="0" applyNumberFormat="1" applyFont="1" applyFill="1" applyBorder="1" applyAlignment="1" applyProtection="1">
      <alignment vertical="center"/>
    </xf>
    <xf numFmtId="5" fontId="136" fillId="0" borderId="0" xfId="0" applyNumberFormat="1" applyFont="1" applyFill="1" applyBorder="1" applyAlignment="1" applyProtection="1">
      <alignment vertical="center"/>
    </xf>
    <xf numFmtId="5" fontId="136" fillId="0" borderId="45" xfId="0" applyNumberFormat="1" applyFont="1" applyFill="1" applyBorder="1" applyAlignment="1" applyProtection="1">
      <alignment vertical="center"/>
    </xf>
    <xf numFmtId="0" fontId="6" fillId="0" borderId="0" xfId="0" applyFont="1" applyProtection="1"/>
    <xf numFmtId="0" fontId="6" fillId="0" borderId="198" xfId="0" applyFont="1" applyBorder="1" applyProtection="1"/>
    <xf numFmtId="42" fontId="131" fillId="0" borderId="199" xfId="0" applyNumberFormat="1" applyFont="1" applyFill="1" applyBorder="1" applyAlignment="1" applyProtection="1">
      <alignment vertical="center"/>
    </xf>
    <xf numFmtId="42" fontId="131" fillId="38" borderId="199" xfId="0" applyNumberFormat="1" applyFont="1" applyFill="1" applyBorder="1" applyProtection="1"/>
    <xf numFmtId="0" fontId="133" fillId="0" borderId="199" xfId="0" applyFont="1" applyBorder="1" applyProtection="1"/>
    <xf numFmtId="0" fontId="6" fillId="0" borderId="229" xfId="0" applyFont="1" applyBorder="1" applyProtection="1"/>
    <xf numFmtId="0" fontId="6" fillId="0" borderId="199" xfId="0" applyFont="1" applyBorder="1" applyProtection="1"/>
    <xf numFmtId="5" fontId="137" fillId="0" borderId="199" xfId="0" applyNumberFormat="1" applyFont="1" applyFill="1" applyBorder="1" applyAlignment="1" applyProtection="1">
      <alignment vertical="center"/>
    </xf>
    <xf numFmtId="5" fontId="136" fillId="0" borderId="199" xfId="0" applyNumberFormat="1" applyFont="1" applyFill="1" applyBorder="1" applyAlignment="1" applyProtection="1">
      <alignment vertical="center"/>
    </xf>
    <xf numFmtId="42" fontId="131" fillId="35" borderId="215" xfId="0" applyNumberFormat="1" applyFont="1" applyFill="1" applyBorder="1" applyAlignment="1" applyProtection="1">
      <alignment vertical="center"/>
    </xf>
    <xf numFmtId="42" fontId="131" fillId="35" borderId="217" xfId="0" applyNumberFormat="1" applyFont="1" applyFill="1" applyBorder="1" applyAlignment="1" applyProtection="1">
      <alignment vertical="center"/>
    </xf>
    <xf numFmtId="42" fontId="131" fillId="39" borderId="230" xfId="0" applyNumberFormat="1" applyFont="1" applyFill="1" applyBorder="1" applyAlignment="1" applyProtection="1">
      <alignment vertical="center"/>
    </xf>
    <xf numFmtId="42" fontId="131" fillId="35" borderId="221" xfId="0" applyNumberFormat="1" applyFont="1" applyFill="1" applyBorder="1" applyAlignment="1" applyProtection="1">
      <alignment vertical="center"/>
    </xf>
    <xf numFmtId="42" fontId="131" fillId="39" borderId="231" xfId="0" applyNumberFormat="1" applyFont="1" applyFill="1" applyBorder="1" applyAlignment="1" applyProtection="1">
      <alignment vertical="center"/>
    </xf>
    <xf numFmtId="0" fontId="133" fillId="0" borderId="0" xfId="0" applyFont="1" applyBorder="1" applyAlignment="1" applyProtection="1">
      <alignment vertical="center"/>
    </xf>
    <xf numFmtId="0" fontId="135" fillId="0" borderId="0" xfId="0" applyFont="1" applyFill="1" applyBorder="1" applyAlignment="1" applyProtection="1">
      <alignment horizontal="right" vertical="center"/>
    </xf>
    <xf numFmtId="42" fontId="131" fillId="39" borderId="232" xfId="0" applyNumberFormat="1" applyFont="1" applyFill="1" applyBorder="1" applyAlignment="1" applyProtection="1">
      <alignment vertical="center"/>
    </xf>
    <xf numFmtId="0" fontId="133" fillId="0" borderId="35" xfId="0" applyFont="1" applyFill="1" applyBorder="1" applyAlignment="1" applyProtection="1">
      <alignment vertical="center"/>
    </xf>
    <xf numFmtId="42" fontId="88" fillId="0" borderId="0" xfId="0" applyNumberFormat="1" applyFont="1" applyFill="1" applyBorder="1" applyProtection="1"/>
    <xf numFmtId="42" fontId="88" fillId="0" borderId="0" xfId="0" applyNumberFormat="1" applyFont="1" applyBorder="1" applyProtection="1"/>
    <xf numFmtId="0" fontId="6" fillId="0" borderId="35" xfId="0" applyFont="1" applyBorder="1" applyProtection="1"/>
    <xf numFmtId="42" fontId="88" fillId="0" borderId="45" xfId="0" applyNumberFormat="1" applyFont="1" applyFill="1" applyBorder="1" applyProtection="1"/>
    <xf numFmtId="42" fontId="131" fillId="0" borderId="229" xfId="0" applyNumberFormat="1" applyFont="1" applyFill="1" applyBorder="1" applyAlignment="1" applyProtection="1">
      <alignment vertical="center"/>
    </xf>
    <xf numFmtId="42" fontId="131" fillId="38" borderId="229" xfId="0" applyNumberFormat="1" applyFont="1" applyFill="1" applyBorder="1" applyProtection="1"/>
    <xf numFmtId="0" fontId="133" fillId="0" borderId="229" xfId="0" applyFont="1" applyBorder="1" applyProtection="1"/>
    <xf numFmtId="5" fontId="133" fillId="0" borderId="199" xfId="0" applyNumberFormat="1" applyFont="1" applyFill="1" applyBorder="1" applyAlignment="1" applyProtection="1">
      <alignment vertical="center"/>
    </xf>
    <xf numFmtId="5" fontId="137" fillId="0" borderId="0" xfId="0" applyNumberFormat="1" applyFont="1" applyFill="1" applyBorder="1" applyAlignment="1" applyProtection="1">
      <alignment horizontal="center" vertical="center" wrapText="1"/>
    </xf>
    <xf numFmtId="0" fontId="133" fillId="38" borderId="0" xfId="0" applyFont="1" applyFill="1" applyBorder="1" applyProtection="1"/>
    <xf numFmtId="0" fontId="137" fillId="0" borderId="0" xfId="0" applyFont="1" applyFill="1" applyBorder="1" applyAlignment="1" applyProtection="1">
      <alignment horizontal="center" vertical="center" wrapText="1"/>
    </xf>
    <xf numFmtId="42" fontId="131" fillId="35" borderId="235" xfId="0" applyNumberFormat="1" applyFont="1" applyFill="1" applyBorder="1" applyAlignment="1" applyProtection="1">
      <alignment vertical="center"/>
    </xf>
    <xf numFmtId="42" fontId="131" fillId="0" borderId="35" xfId="0" applyNumberFormat="1" applyFont="1" applyFill="1" applyBorder="1" applyAlignment="1" applyProtection="1">
      <alignment vertical="center"/>
    </xf>
    <xf numFmtId="42" fontId="138" fillId="0" borderId="35" xfId="0" applyNumberFormat="1" applyFont="1" applyFill="1" applyBorder="1" applyAlignment="1" applyProtection="1">
      <alignment horizontal="center" vertical="center"/>
    </xf>
    <xf numFmtId="0" fontId="133" fillId="0" borderId="35" xfId="0" applyFont="1" applyBorder="1" applyProtection="1"/>
    <xf numFmtId="0" fontId="6" fillId="0" borderId="0" xfId="0" applyFont="1" applyBorder="1" applyProtection="1"/>
    <xf numFmtId="0" fontId="133" fillId="0" borderId="0" xfId="0" applyFont="1" applyFill="1" applyBorder="1" applyAlignment="1" applyProtection="1">
      <alignment horizontal="left" vertical="center"/>
    </xf>
    <xf numFmtId="42" fontId="138" fillId="0" borderId="229" xfId="0" applyNumberFormat="1" applyFont="1" applyFill="1" applyBorder="1" applyAlignment="1" applyProtection="1">
      <alignment horizontal="center" vertical="center"/>
    </xf>
    <xf numFmtId="9" fontId="133" fillId="0" borderId="0" xfId="0" applyNumberFormat="1" applyFont="1" applyFill="1" applyBorder="1" applyAlignment="1" applyProtection="1">
      <alignment vertical="center"/>
    </xf>
    <xf numFmtId="9" fontId="133" fillId="35" borderId="88" xfId="0" applyNumberFormat="1" applyFont="1" applyFill="1" applyBorder="1" applyAlignment="1" applyProtection="1">
      <alignment vertical="center"/>
    </xf>
    <xf numFmtId="42" fontId="131" fillId="35" borderId="215" xfId="0" applyNumberFormat="1" applyFont="1" applyFill="1" applyBorder="1" applyAlignment="1" applyProtection="1">
      <alignment vertical="center" wrapText="1"/>
    </xf>
    <xf numFmtId="42" fontId="131" fillId="35" borderId="238" xfId="0" applyNumberFormat="1" applyFont="1" applyFill="1" applyBorder="1" applyAlignment="1" applyProtection="1">
      <alignment vertical="center"/>
    </xf>
    <xf numFmtId="0" fontId="139" fillId="0" borderId="0" xfId="0" applyFont="1" applyBorder="1" applyAlignment="1" applyProtection="1">
      <alignment vertical="center"/>
    </xf>
    <xf numFmtId="42" fontId="131" fillId="35" borderId="241" xfId="0" applyNumberFormat="1" applyFont="1" applyFill="1" applyBorder="1" applyAlignment="1" applyProtection="1">
      <alignment vertical="center"/>
    </xf>
    <xf numFmtId="0" fontId="133" fillId="0" borderId="0" xfId="0" applyFont="1" applyBorder="1" applyAlignment="1" applyProtection="1"/>
    <xf numFmtId="42" fontId="131" fillId="35" borderId="225" xfId="0" applyNumberFormat="1" applyFont="1" applyFill="1" applyBorder="1" applyAlignment="1" applyProtection="1">
      <alignment vertical="center"/>
    </xf>
    <xf numFmtId="42" fontId="131" fillId="35" borderId="244" xfId="0" applyNumberFormat="1" applyFont="1" applyFill="1" applyBorder="1" applyAlignment="1" applyProtection="1">
      <alignment vertical="center"/>
    </xf>
    <xf numFmtId="0" fontId="133" fillId="0" borderId="35" xfId="0" applyFont="1" applyBorder="1" applyAlignment="1" applyProtection="1"/>
    <xf numFmtId="0" fontId="133" fillId="38" borderId="45" xfId="0" applyFont="1" applyFill="1" applyBorder="1" applyProtection="1"/>
    <xf numFmtId="5" fontId="133" fillId="0" borderId="0" xfId="0" applyNumberFormat="1" applyFont="1" applyFill="1" applyBorder="1" applyProtection="1"/>
    <xf numFmtId="0" fontId="133" fillId="0" borderId="201" xfId="0" applyFont="1" applyFill="1" applyBorder="1" applyProtection="1"/>
    <xf numFmtId="5" fontId="137" fillId="28" borderId="105" xfId="0" applyNumberFormat="1" applyFont="1" applyFill="1" applyBorder="1" applyAlignment="1" applyProtection="1">
      <alignment vertical="center" wrapText="1"/>
    </xf>
    <xf numFmtId="5" fontId="137" fillId="28" borderId="234" xfId="0" applyNumberFormat="1" applyFont="1" applyFill="1" applyBorder="1" applyAlignment="1" applyProtection="1">
      <alignment vertical="center" wrapText="1"/>
    </xf>
    <xf numFmtId="0" fontId="133" fillId="38" borderId="35" xfId="0" applyFont="1" applyFill="1" applyBorder="1" applyProtection="1"/>
    <xf numFmtId="0" fontId="109" fillId="0" borderId="0" xfId="0" applyFont="1" applyBorder="1" applyProtection="1"/>
    <xf numFmtId="0" fontId="87" fillId="0" borderId="0" xfId="0" applyFont="1" applyFill="1" applyBorder="1" applyProtection="1"/>
    <xf numFmtId="0" fontId="133" fillId="0" borderId="202" xfId="0" applyFont="1" applyBorder="1" applyProtection="1"/>
    <xf numFmtId="0" fontId="133" fillId="0" borderId="0" xfId="0" applyFont="1" applyFill="1" applyBorder="1" applyAlignment="1" applyProtection="1"/>
    <xf numFmtId="0" fontId="133" fillId="35" borderId="10" xfId="0" applyFont="1" applyFill="1" applyBorder="1" applyAlignment="1" applyProtection="1"/>
    <xf numFmtId="0" fontId="109" fillId="0" borderId="0" xfId="0" applyFont="1" applyFill="1" applyBorder="1" applyProtection="1"/>
    <xf numFmtId="0" fontId="141" fillId="0" borderId="201" xfId="0" applyFont="1" applyFill="1" applyBorder="1" applyAlignment="1" applyProtection="1"/>
    <xf numFmtId="0" fontId="141" fillId="0" borderId="0" xfId="0" applyFont="1" applyFill="1" applyBorder="1" applyAlignment="1" applyProtection="1"/>
    <xf numFmtId="0" fontId="141" fillId="0" borderId="246" xfId="0" applyFont="1" applyFill="1" applyBorder="1" applyAlignment="1" applyProtection="1"/>
    <xf numFmtId="0" fontId="141" fillId="0" borderId="247" xfId="0" applyFont="1" applyFill="1" applyBorder="1" applyAlignment="1" applyProtection="1"/>
    <xf numFmtId="0" fontId="133" fillId="0" borderId="247" xfId="0" applyFont="1" applyFill="1" applyBorder="1" applyProtection="1"/>
    <xf numFmtId="0" fontId="6" fillId="0" borderId="247" xfId="0" applyFont="1" applyBorder="1" applyProtection="1"/>
    <xf numFmtId="0" fontId="133" fillId="0" borderId="248" xfId="0" applyFont="1" applyFill="1" applyBorder="1" applyProtection="1"/>
    <xf numFmtId="5" fontId="53" fillId="0" borderId="0" xfId="83" applyNumberFormat="1" applyFont="1" applyFill="1" applyBorder="1" applyProtection="1"/>
    <xf numFmtId="0" fontId="6" fillId="0" borderId="0" xfId="71" applyFont="1" applyFill="1" applyBorder="1" applyAlignment="1" applyProtection="1">
      <alignment horizontal="center" wrapText="1"/>
    </xf>
    <xf numFmtId="5" fontId="6" fillId="0" borderId="0" xfId="83" applyNumberFormat="1" applyFont="1" applyFill="1" applyBorder="1" applyAlignment="1" applyProtection="1">
      <alignment horizontal="left" vertical="center"/>
    </xf>
    <xf numFmtId="41" fontId="144" fillId="36" borderId="250" xfId="83" applyNumberFormat="1" applyFont="1" applyFill="1" applyBorder="1" applyAlignment="1" applyProtection="1">
      <alignment vertical="center"/>
    </xf>
    <xf numFmtId="41" fontId="144" fillId="36" borderId="129" xfId="83" applyNumberFormat="1" applyFont="1" applyFill="1" applyBorder="1" applyAlignment="1" applyProtection="1">
      <alignment vertical="center"/>
    </xf>
    <xf numFmtId="5" fontId="6" fillId="0" borderId="0" xfId="83" applyNumberFormat="1" applyFont="1" applyFill="1" applyBorder="1" applyAlignment="1" applyProtection="1">
      <alignment horizontal="left" vertical="center" indent="1"/>
    </xf>
    <xf numFmtId="0" fontId="6" fillId="0" borderId="0" xfId="84" applyFont="1" applyFill="1" applyBorder="1" applyAlignment="1" applyProtection="1">
      <alignment horizontal="left" vertical="center" indent="1"/>
    </xf>
    <xf numFmtId="41" fontId="144" fillId="36" borderId="251" xfId="83" applyNumberFormat="1" applyFont="1" applyFill="1" applyBorder="1" applyAlignment="1" applyProtection="1">
      <alignment vertical="center"/>
    </xf>
    <xf numFmtId="41" fontId="144" fillId="0" borderId="144" xfId="68" applyNumberFormat="1" applyFont="1" applyFill="1" applyBorder="1" applyAlignment="1" applyProtection="1">
      <alignment vertical="center" wrapText="1"/>
      <protection locked="0"/>
    </xf>
    <xf numFmtId="5" fontId="6" fillId="0" borderId="0" xfId="83" applyNumberFormat="1" applyFont="1" applyFill="1" applyBorder="1" applyAlignment="1" applyProtection="1">
      <alignment vertical="center"/>
    </xf>
    <xf numFmtId="42" fontId="144" fillId="36" borderId="68" xfId="83" applyNumberFormat="1" applyFont="1" applyFill="1" applyBorder="1" applyAlignment="1" applyProtection="1">
      <alignment vertical="center"/>
    </xf>
    <xf numFmtId="42" fontId="144" fillId="37" borderId="69" xfId="83" applyNumberFormat="1" applyFont="1" applyFill="1" applyBorder="1" applyAlignment="1" applyProtection="1">
      <alignment vertical="center"/>
    </xf>
    <xf numFmtId="42" fontId="144" fillId="37" borderId="70" xfId="83" applyNumberFormat="1" applyFont="1" applyFill="1" applyBorder="1" applyAlignment="1" applyProtection="1">
      <alignment vertical="center"/>
    </xf>
    <xf numFmtId="41" fontId="144" fillId="0" borderId="0" xfId="83" applyNumberFormat="1" applyFont="1" applyFill="1" applyBorder="1" applyAlignment="1" applyProtection="1">
      <alignment vertical="center"/>
    </xf>
    <xf numFmtId="5" fontId="53" fillId="0" borderId="0" xfId="83" applyNumberFormat="1" applyFont="1" applyFill="1" applyBorder="1" applyAlignment="1" applyProtection="1">
      <alignment vertical="center"/>
    </xf>
    <xf numFmtId="41" fontId="145" fillId="0" borderId="0" xfId="83" applyNumberFormat="1" applyFont="1" applyFill="1" applyBorder="1" applyAlignment="1" applyProtection="1">
      <alignment vertical="center"/>
    </xf>
    <xf numFmtId="41" fontId="144" fillId="42" borderId="250" xfId="83" applyNumberFormat="1" applyFont="1" applyFill="1" applyBorder="1" applyAlignment="1" applyProtection="1">
      <alignment vertical="center"/>
    </xf>
    <xf numFmtId="41" fontId="144" fillId="0" borderId="143" xfId="83" applyNumberFormat="1" applyFont="1" applyFill="1" applyBorder="1" applyAlignment="1" applyProtection="1">
      <alignment vertical="center"/>
      <protection locked="0"/>
    </xf>
    <xf numFmtId="41" fontId="144" fillId="0" borderId="14" xfId="83" applyNumberFormat="1" applyFont="1" applyFill="1" applyBorder="1" applyAlignment="1" applyProtection="1">
      <alignment vertical="center"/>
      <protection locked="0"/>
    </xf>
    <xf numFmtId="41" fontId="144" fillId="0" borderId="130" xfId="83" applyNumberFormat="1" applyFont="1" applyFill="1" applyBorder="1" applyAlignment="1" applyProtection="1">
      <alignment vertical="center"/>
      <protection locked="0"/>
    </xf>
    <xf numFmtId="41" fontId="144" fillId="0" borderId="15" xfId="83" applyNumberFormat="1" applyFont="1" applyFill="1" applyBorder="1" applyAlignment="1" applyProtection="1">
      <alignment vertical="center"/>
      <protection locked="0"/>
    </xf>
    <xf numFmtId="41" fontId="144" fillId="0" borderId="252" xfId="83" applyNumberFormat="1" applyFont="1" applyFill="1" applyBorder="1" applyAlignment="1" applyProtection="1">
      <alignment vertical="center"/>
      <protection locked="0"/>
    </xf>
    <xf numFmtId="41" fontId="6" fillId="0" borderId="144" xfId="71" applyNumberFormat="1" applyFont="1" applyBorder="1" applyAlignment="1" applyProtection="1">
      <alignment vertical="center" wrapText="1"/>
      <protection locked="0"/>
    </xf>
    <xf numFmtId="41" fontId="6" fillId="0" borderId="18" xfId="71" applyNumberFormat="1" applyFont="1" applyBorder="1" applyAlignment="1" applyProtection="1">
      <alignment vertical="center" wrapText="1"/>
      <protection locked="0"/>
    </xf>
    <xf numFmtId="0" fontId="53" fillId="0" borderId="0" xfId="71" applyFont="1" applyBorder="1" applyAlignment="1" applyProtection="1">
      <alignment vertical="center"/>
    </xf>
    <xf numFmtId="0" fontId="6" fillId="0" borderId="0" xfId="71" applyFont="1" applyFill="1" applyBorder="1" applyAlignment="1" applyProtection="1">
      <alignment horizontal="left" vertical="center" indent="1"/>
    </xf>
    <xf numFmtId="41" fontId="144" fillId="0" borderId="130" xfId="83" applyNumberFormat="1" applyFont="1" applyFill="1" applyBorder="1" applyAlignment="1" applyProtection="1">
      <alignment vertical="center" wrapText="1"/>
      <protection locked="0"/>
    </xf>
    <xf numFmtId="41" fontId="144" fillId="0" borderId="15" xfId="83" applyNumberFormat="1" applyFont="1" applyFill="1" applyBorder="1" applyAlignment="1" applyProtection="1">
      <alignment vertical="center" wrapText="1"/>
      <protection locked="0"/>
    </xf>
    <xf numFmtId="41" fontId="144" fillId="0" borderId="144" xfId="83" applyNumberFormat="1" applyFont="1" applyFill="1" applyBorder="1" applyAlignment="1" applyProtection="1">
      <alignment vertical="center" wrapText="1"/>
      <protection locked="0"/>
    </xf>
    <xf numFmtId="41" fontId="144" fillId="0" borderId="18" xfId="83" applyNumberFormat="1" applyFont="1" applyFill="1" applyBorder="1" applyAlignment="1" applyProtection="1">
      <alignment vertical="center" wrapText="1"/>
      <protection locked="0"/>
    </xf>
    <xf numFmtId="5" fontId="52" fillId="0" borderId="0" xfId="83" applyNumberFormat="1" applyFont="1" applyFill="1" applyBorder="1" applyAlignment="1" applyProtection="1">
      <alignment horizontal="left" vertical="center" indent="1"/>
    </xf>
    <xf numFmtId="0" fontId="6" fillId="0" borderId="0" xfId="71" applyFont="1" applyBorder="1" applyAlignment="1" applyProtection="1">
      <alignment horizontal="left" vertical="center" indent="1"/>
    </xf>
    <xf numFmtId="0" fontId="52" fillId="0" borderId="0" xfId="71" applyFont="1" applyBorder="1" applyAlignment="1" applyProtection="1">
      <alignment horizontal="left" vertical="center" indent="1"/>
    </xf>
    <xf numFmtId="0" fontId="52" fillId="0" borderId="0" xfId="84" applyFont="1" applyFill="1" applyBorder="1" applyAlignment="1" applyProtection="1">
      <alignment horizontal="left" vertical="center" indent="1"/>
    </xf>
    <xf numFmtId="42" fontId="28" fillId="32" borderId="48" xfId="83" applyNumberFormat="1" applyFont="1" applyFill="1" applyBorder="1" applyAlignment="1" applyProtection="1">
      <alignment vertical="center"/>
    </xf>
    <xf numFmtId="42" fontId="144" fillId="36" borderId="47" xfId="83" applyNumberFormat="1" applyFont="1" applyFill="1" applyBorder="1" applyAlignment="1" applyProtection="1">
      <alignment vertical="center"/>
    </xf>
    <xf numFmtId="42" fontId="144" fillId="36" borderId="108" xfId="83" applyNumberFormat="1" applyFont="1" applyFill="1" applyBorder="1" applyAlignment="1" applyProtection="1">
      <alignment vertical="center"/>
    </xf>
    <xf numFmtId="42" fontId="144" fillId="37" borderId="108" xfId="83" applyNumberFormat="1" applyFont="1" applyFill="1" applyBorder="1" applyAlignment="1" applyProtection="1">
      <alignment vertical="center"/>
    </xf>
    <xf numFmtId="42" fontId="144" fillId="37" borderId="114" xfId="83" applyNumberFormat="1" applyFont="1" applyFill="1" applyBorder="1" applyAlignment="1" applyProtection="1">
      <alignment vertical="center"/>
    </xf>
    <xf numFmtId="0" fontId="3" fillId="0" borderId="0" xfId="38" applyFont="1" applyFill="1" applyBorder="1" applyAlignment="1" applyProtection="1">
      <alignment horizontal="left" indent="1"/>
    </xf>
    <xf numFmtId="0" fontId="154" fillId="0" borderId="0" xfId="44" applyFont="1" applyProtection="1"/>
    <xf numFmtId="0" fontId="58" fillId="28" borderId="13" xfId="44" applyFont="1" applyFill="1" applyBorder="1" applyAlignment="1" applyProtection="1">
      <alignment horizontal="center"/>
      <protection locked="0"/>
    </xf>
    <xf numFmtId="6" fontId="58" fillId="0" borderId="0" xfId="44" applyNumberFormat="1" applyFont="1" applyProtection="1"/>
    <xf numFmtId="0" fontId="154" fillId="32" borderId="183" xfId="44" applyFont="1" applyFill="1" applyBorder="1" applyAlignment="1" applyProtection="1">
      <alignment vertical="center"/>
    </xf>
    <xf numFmtId="0" fontId="58" fillId="32" borderId="184" xfId="44" applyFont="1" applyFill="1" applyBorder="1" applyAlignment="1" applyProtection="1">
      <alignment vertical="center"/>
    </xf>
    <xf numFmtId="6" fontId="154" fillId="32" borderId="184" xfId="44" applyNumberFormat="1" applyFont="1" applyFill="1" applyBorder="1" applyAlignment="1" applyProtection="1">
      <alignment horizontal="right" vertical="center"/>
    </xf>
    <xf numFmtId="0" fontId="58" fillId="0" borderId="0" xfId="44" applyFont="1" applyAlignment="1" applyProtection="1"/>
    <xf numFmtId="0" fontId="58" fillId="0" borderId="0" xfId="44" applyFont="1" applyProtection="1"/>
    <xf numFmtId="6" fontId="154" fillId="0" borderId="0" xfId="44" applyNumberFormat="1" applyFont="1" applyAlignment="1" applyProtection="1">
      <alignment horizontal="right"/>
    </xf>
    <xf numFmtId="0" fontId="154" fillId="0" borderId="0" xfId="44" applyFont="1" applyAlignment="1" applyProtection="1"/>
    <xf numFmtId="166" fontId="58" fillId="0" borderId="0" xfId="44" applyNumberFormat="1" applyFont="1" applyProtection="1"/>
    <xf numFmtId="166" fontId="58" fillId="28" borderId="0" xfId="44" applyNumberFormat="1" applyFont="1" applyFill="1" applyProtection="1">
      <protection locked="0"/>
    </xf>
    <xf numFmtId="0" fontId="58" fillId="0" borderId="10" xfId="44" applyFont="1" applyBorder="1" applyAlignment="1" applyProtection="1"/>
    <xf numFmtId="166" fontId="58" fillId="28" borderId="10" xfId="44" applyNumberFormat="1" applyFont="1" applyFill="1" applyBorder="1" applyProtection="1">
      <protection locked="0"/>
    </xf>
    <xf numFmtId="9" fontId="58" fillId="0" borderId="0" xfId="44" applyNumberFormat="1" applyFont="1" applyProtection="1"/>
    <xf numFmtId="0" fontId="58" fillId="0" borderId="10" xfId="44" applyFont="1" applyBorder="1" applyProtection="1"/>
    <xf numFmtId="9" fontId="58" fillId="28" borderId="10" xfId="44" applyNumberFormat="1" applyFont="1" applyFill="1" applyBorder="1" applyProtection="1">
      <protection locked="0"/>
    </xf>
    <xf numFmtId="0" fontId="58" fillId="32" borderId="184" xfId="44" applyFont="1" applyFill="1" applyBorder="1" applyAlignment="1" applyProtection="1"/>
    <xf numFmtId="0" fontId="58" fillId="32" borderId="184" xfId="44" applyFont="1" applyFill="1" applyBorder="1" applyProtection="1"/>
    <xf numFmtId="6" fontId="58" fillId="32" borderId="185" xfId="44" applyNumberFormat="1" applyFont="1" applyFill="1" applyBorder="1" applyProtection="1"/>
    <xf numFmtId="0" fontId="58" fillId="0" borderId="0" xfId="44" applyFont="1" applyBorder="1" applyAlignment="1" applyProtection="1"/>
    <xf numFmtId="0" fontId="58" fillId="0" borderId="0" xfId="44" applyFont="1" applyBorder="1" applyProtection="1"/>
    <xf numFmtId="0" fontId="58" fillId="0" borderId="10" xfId="44" quotePrefix="1" applyFont="1" applyBorder="1" applyAlignment="1" applyProtection="1"/>
    <xf numFmtId="0" fontId="58" fillId="0" borderId="0" xfId="44" applyFont="1" applyFill="1" applyBorder="1" applyAlignment="1" applyProtection="1"/>
    <xf numFmtId="0" fontId="59" fillId="0" borderId="0" xfId="44" applyFont="1" applyFill="1" applyBorder="1" applyProtection="1"/>
    <xf numFmtId="0" fontId="58" fillId="0" borderId="0" xfId="44" applyFont="1" applyFill="1" applyBorder="1" applyProtection="1"/>
    <xf numFmtId="44" fontId="58" fillId="32" borderId="0" xfId="44" applyNumberFormat="1" applyFont="1" applyFill="1" applyBorder="1" applyProtection="1">
      <protection locked="0"/>
    </xf>
    <xf numFmtId="0" fontId="58" fillId="0" borderId="10" xfId="44" applyFont="1" applyFill="1" applyBorder="1" applyAlignment="1" applyProtection="1"/>
    <xf numFmtId="37" fontId="58" fillId="0" borderId="10" xfId="44" applyNumberFormat="1" applyFont="1" applyBorder="1" applyProtection="1"/>
    <xf numFmtId="0" fontId="154" fillId="0" borderId="0" xfId="44" applyFont="1" applyFill="1" applyBorder="1" applyAlignment="1" applyProtection="1"/>
    <xf numFmtId="166" fontId="154" fillId="0" borderId="0" xfId="44" applyNumberFormat="1" applyFont="1" applyProtection="1"/>
    <xf numFmtId="0" fontId="154" fillId="36" borderId="253" xfId="44" applyFont="1" applyFill="1" applyBorder="1" applyAlignment="1" applyProtection="1">
      <alignment vertical="center"/>
    </xf>
    <xf numFmtId="0" fontId="58" fillId="36" borderId="254" xfId="44" applyFont="1" applyFill="1" applyBorder="1" applyAlignment="1" applyProtection="1">
      <alignment vertical="center"/>
    </xf>
    <xf numFmtId="0" fontId="154" fillId="36" borderId="254" xfId="44" applyFont="1" applyFill="1" applyBorder="1" applyAlignment="1" applyProtection="1">
      <alignment vertical="center"/>
    </xf>
    <xf numFmtId="166" fontId="154" fillId="36" borderId="255" xfId="44" applyNumberFormat="1" applyFont="1" applyFill="1" applyBorder="1" applyAlignment="1" applyProtection="1">
      <alignment vertical="center"/>
    </xf>
    <xf numFmtId="0" fontId="0" fillId="43" borderId="0" xfId="0" applyFont="1" applyFill="1" applyBorder="1" applyProtection="1">
      <protection locked="0"/>
    </xf>
    <xf numFmtId="49" fontId="95" fillId="0" borderId="0" xfId="0" applyNumberFormat="1" applyFont="1" applyBorder="1" applyAlignment="1" applyProtection="1">
      <alignment horizontal="center"/>
      <protection locked="0"/>
    </xf>
    <xf numFmtId="0" fontId="0" fillId="28" borderId="13" xfId="0" applyFont="1" applyFill="1" applyBorder="1" applyProtection="1">
      <protection locked="0"/>
    </xf>
    <xf numFmtId="0" fontId="1" fillId="24" borderId="0" xfId="56" applyFont="1" applyFill="1" applyBorder="1" applyProtection="1">
      <protection locked="0"/>
    </xf>
    <xf numFmtId="1" fontId="1" fillId="36" borderId="182" xfId="56" applyNumberFormat="1" applyFont="1" applyFill="1" applyBorder="1" applyAlignment="1" applyProtection="1">
      <alignment horizontal="right"/>
      <protection locked="0"/>
    </xf>
    <xf numFmtId="1" fontId="1" fillId="44" borderId="182" xfId="56" applyNumberFormat="1" applyFont="1" applyFill="1" applyBorder="1" applyAlignment="1" applyProtection="1">
      <alignment horizontal="right"/>
      <protection locked="0"/>
    </xf>
    <xf numFmtId="0" fontId="15" fillId="36" borderId="88" xfId="56" applyFont="1" applyFill="1" applyBorder="1" applyAlignment="1" applyProtection="1">
      <alignment horizontal="right"/>
    </xf>
    <xf numFmtId="1" fontId="1" fillId="44" borderId="182" xfId="56" applyNumberFormat="1" applyFont="1" applyFill="1" applyBorder="1" applyProtection="1">
      <protection locked="0"/>
    </xf>
    <xf numFmtId="0" fontId="15" fillId="28" borderId="13" xfId="56" applyFont="1" applyFill="1" applyBorder="1" applyAlignment="1" applyProtection="1">
      <alignment vertical="center"/>
      <protection locked="0"/>
    </xf>
    <xf numFmtId="0" fontId="15" fillId="28" borderId="71" xfId="56" applyFont="1" applyFill="1" applyBorder="1" applyAlignment="1" applyProtection="1">
      <alignment vertical="center"/>
      <protection locked="0"/>
    </xf>
    <xf numFmtId="0" fontId="15" fillId="28" borderId="25" xfId="56" applyFont="1" applyFill="1" applyBorder="1" applyAlignment="1" applyProtection="1">
      <alignment vertical="center"/>
      <protection locked="0"/>
    </xf>
    <xf numFmtId="0" fontId="15" fillId="28" borderId="56" xfId="56" applyFont="1" applyFill="1" applyBorder="1" applyAlignment="1" applyProtection="1">
      <alignment vertical="center"/>
      <protection locked="0"/>
    </xf>
    <xf numFmtId="0" fontId="15" fillId="28" borderId="17" xfId="56" applyFont="1" applyFill="1" applyBorder="1" applyAlignment="1" applyProtection="1">
      <alignment vertical="center"/>
      <protection locked="0"/>
    </xf>
    <xf numFmtId="0" fontId="0" fillId="28" borderId="13" xfId="0" applyNumberFormat="1" applyFill="1" applyBorder="1" applyAlignment="1" applyProtection="1">
      <alignment horizontal="right"/>
      <protection locked="0"/>
    </xf>
    <xf numFmtId="164" fontId="0" fillId="28" borderId="17" xfId="0" applyNumberFormat="1" applyFont="1" applyFill="1" applyBorder="1" applyAlignment="1" applyProtection="1">
      <alignment horizontal="right"/>
      <protection locked="0"/>
    </xf>
    <xf numFmtId="0" fontId="0" fillId="0" borderId="0" xfId="0" applyFont="1" applyBorder="1" applyProtection="1"/>
    <xf numFmtId="0" fontId="0" fillId="0" borderId="0" xfId="0" applyFont="1" applyFill="1" applyBorder="1" applyProtection="1"/>
    <xf numFmtId="0" fontId="0" fillId="0" borderId="0" xfId="0" applyFont="1" applyProtection="1"/>
    <xf numFmtId="0" fontId="84" fillId="0" borderId="0" xfId="0" applyFont="1" applyProtection="1"/>
    <xf numFmtId="0" fontId="0" fillId="28" borderId="13" xfId="0" applyFill="1" applyBorder="1" applyAlignment="1" applyProtection="1">
      <alignment horizontal="left"/>
      <protection locked="0"/>
    </xf>
    <xf numFmtId="0" fontId="0" fillId="28" borderId="13" xfId="0" applyFont="1" applyFill="1" applyBorder="1" applyAlignment="1" applyProtection="1">
      <alignment horizontal="left"/>
      <protection locked="0"/>
    </xf>
    <xf numFmtId="0" fontId="93" fillId="28" borderId="13" xfId="0" applyFont="1" applyFill="1" applyBorder="1" applyAlignment="1" applyProtection="1">
      <alignment horizontal="center" vertical="center"/>
      <protection locked="0"/>
    </xf>
    <xf numFmtId="164" fontId="0" fillId="28" borderId="93" xfId="29" applyNumberFormat="1" applyFont="1" applyFill="1" applyBorder="1" applyAlignment="1" applyProtection="1">
      <alignment horizontal="left"/>
      <protection locked="0"/>
    </xf>
    <xf numFmtId="164" fontId="0" fillId="28" borderId="93" xfId="0" applyNumberFormat="1" applyFont="1" applyFill="1" applyBorder="1" applyAlignment="1" applyProtection="1">
      <alignment horizontal="left"/>
      <protection locked="0"/>
    </xf>
    <xf numFmtId="0" fontId="0" fillId="28" borderId="13" xfId="0" applyFont="1" applyFill="1" applyBorder="1" applyAlignment="1" applyProtection="1">
      <alignment horizontal="center" vertical="center"/>
      <protection locked="0"/>
    </xf>
    <xf numFmtId="0" fontId="109" fillId="28" borderId="96" xfId="0" applyFont="1" applyFill="1" applyBorder="1" applyAlignment="1" applyProtection="1">
      <alignment horizontal="center" vertical="center" wrapText="1"/>
    </xf>
    <xf numFmtId="0" fontId="109" fillId="28" borderId="82" xfId="0" applyFont="1" applyFill="1" applyBorder="1" applyAlignment="1" applyProtection="1">
      <alignment horizontal="center" vertical="center" wrapText="1"/>
    </xf>
    <xf numFmtId="0" fontId="109" fillId="28" borderId="100" xfId="0" applyFont="1" applyFill="1" applyBorder="1" applyAlignment="1" applyProtection="1">
      <alignment horizontal="center" vertical="center" wrapText="1"/>
    </xf>
    <xf numFmtId="0" fontId="109" fillId="28" borderId="83" xfId="0" applyFont="1" applyFill="1" applyBorder="1" applyAlignment="1" applyProtection="1">
      <alignment horizontal="center" vertical="center" wrapText="1"/>
    </xf>
    <xf numFmtId="0" fontId="110" fillId="28" borderId="97" xfId="0" applyFont="1" applyFill="1" applyBorder="1" applyAlignment="1" applyProtection="1">
      <alignment horizontal="left" vertical="center" wrapText="1"/>
    </xf>
    <xf numFmtId="0" fontId="111" fillId="0" borderId="99" xfId="0" applyFont="1" applyFill="1" applyBorder="1" applyAlignment="1" applyProtection="1">
      <alignment horizontal="left" vertical="center" wrapText="1"/>
    </xf>
    <xf numFmtId="0" fontId="111" fillId="0" borderId="95" xfId="0" applyFont="1" applyFill="1" applyBorder="1" applyAlignment="1" applyProtection="1">
      <alignment horizontal="left" vertical="center" wrapText="1"/>
    </xf>
    <xf numFmtId="0" fontId="108" fillId="28" borderId="44" xfId="0" applyFont="1" applyFill="1" applyBorder="1" applyAlignment="1" applyProtection="1">
      <alignment horizontal="left" vertical="center" wrapText="1"/>
    </xf>
    <xf numFmtId="0" fontId="127" fillId="0" borderId="0" xfId="42" applyFont="1" applyFill="1" applyBorder="1" applyAlignment="1" applyProtection="1">
      <alignment vertical="center"/>
    </xf>
    <xf numFmtId="0" fontId="88" fillId="0" borderId="0" xfId="42" applyFont="1" applyBorder="1" applyAlignment="1" applyProtection="1">
      <alignment vertical="center"/>
    </xf>
    <xf numFmtId="0" fontId="88" fillId="0" borderId="0" xfId="42" applyFont="1" applyFill="1" applyBorder="1" applyAlignment="1" applyProtection="1">
      <alignment vertical="center"/>
    </xf>
    <xf numFmtId="0" fontId="4" fillId="24" borderId="22" xfId="58" applyFont="1" applyFill="1" applyBorder="1" applyAlignment="1" applyProtection="1">
      <alignment vertical="top" wrapText="1"/>
      <protection locked="0"/>
    </xf>
    <xf numFmtId="0" fontId="4" fillId="24" borderId="23" xfId="58" applyFont="1" applyFill="1" applyBorder="1" applyAlignment="1" applyProtection="1">
      <alignment vertical="top" wrapText="1"/>
      <protection locked="0"/>
    </xf>
    <xf numFmtId="0" fontId="4" fillId="24" borderId="24" xfId="58" applyFont="1" applyFill="1" applyBorder="1" applyAlignment="1" applyProtection="1">
      <alignment vertical="top" wrapText="1"/>
      <protection locked="0"/>
    </xf>
    <xf numFmtId="0" fontId="4" fillId="24" borderId="19" xfId="58" applyFont="1" applyFill="1" applyBorder="1" applyAlignment="1" applyProtection="1">
      <alignment horizontal="right" vertical="top" wrapText="1"/>
      <protection locked="0"/>
    </xf>
    <xf numFmtId="0" fontId="4" fillId="24" borderId="16" xfId="58" applyFont="1" applyFill="1" applyBorder="1" applyAlignment="1" applyProtection="1">
      <alignment horizontal="right" vertical="top" wrapText="1"/>
      <protection locked="0"/>
    </xf>
    <xf numFmtId="1" fontId="4" fillId="24" borderId="16" xfId="58" applyNumberFormat="1" applyFont="1" applyFill="1" applyBorder="1" applyAlignment="1" applyProtection="1">
      <alignment horizontal="right" vertical="top"/>
      <protection locked="0"/>
    </xf>
    <xf numFmtId="1" fontId="4" fillId="24" borderId="141" xfId="58" applyNumberFormat="1" applyFont="1" applyFill="1" applyBorder="1" applyAlignment="1" applyProtection="1">
      <alignment horizontal="right" vertical="top"/>
      <protection locked="0"/>
    </xf>
    <xf numFmtId="0" fontId="4" fillId="24" borderId="20" xfId="58" applyFont="1" applyFill="1" applyBorder="1" applyAlignment="1" applyProtection="1">
      <alignment horizontal="right" vertical="top" wrapText="1"/>
      <protection locked="0"/>
    </xf>
    <xf numFmtId="0" fontId="4" fillId="24" borderId="13" xfId="58" applyFont="1" applyFill="1" applyBorder="1" applyAlignment="1" applyProtection="1">
      <alignment horizontal="right" vertical="top" wrapText="1"/>
      <protection locked="0"/>
    </xf>
    <xf numFmtId="1" fontId="4" fillId="24" borderId="13" xfId="58" applyNumberFormat="1" applyFont="1" applyFill="1" applyBorder="1" applyAlignment="1" applyProtection="1">
      <alignment horizontal="right" vertical="top"/>
      <protection locked="0"/>
    </xf>
    <xf numFmtId="1" fontId="4" fillId="24" borderId="93" xfId="58" applyNumberFormat="1" applyFont="1" applyFill="1" applyBorder="1" applyAlignment="1" applyProtection="1">
      <alignment horizontal="right" vertical="top"/>
      <protection locked="0"/>
    </xf>
    <xf numFmtId="0" fontId="4" fillId="24" borderId="21" xfId="58" applyFont="1" applyFill="1" applyBorder="1" applyAlignment="1" applyProtection="1">
      <alignment horizontal="right" vertical="top" wrapText="1"/>
      <protection locked="0"/>
    </xf>
    <xf numFmtId="0" fontId="4" fillId="24" borderId="17" xfId="58" applyFont="1" applyFill="1" applyBorder="1" applyAlignment="1" applyProtection="1">
      <alignment horizontal="right" vertical="top" wrapText="1"/>
      <protection locked="0"/>
    </xf>
    <xf numFmtId="1" fontId="4" fillId="24" borderId="17" xfId="58" applyNumberFormat="1" applyFont="1" applyFill="1" applyBorder="1" applyAlignment="1" applyProtection="1">
      <alignment horizontal="right" vertical="top"/>
      <protection locked="0"/>
    </xf>
    <xf numFmtId="1" fontId="4" fillId="24" borderId="142" xfId="58" applyNumberFormat="1" applyFont="1" applyFill="1" applyBorder="1" applyAlignment="1" applyProtection="1">
      <alignment horizontal="right" vertical="top"/>
      <protection locked="0"/>
    </xf>
    <xf numFmtId="14" fontId="4" fillId="24" borderId="14" xfId="58" applyNumberFormat="1" applyFont="1" applyFill="1" applyBorder="1" applyAlignment="1" applyProtection="1">
      <alignment horizontal="right" vertical="top" wrapText="1"/>
      <protection locked="0"/>
    </xf>
    <xf numFmtId="14" fontId="4" fillId="24" borderId="15" xfId="58" applyNumberFormat="1" applyFont="1" applyFill="1" applyBorder="1" applyAlignment="1" applyProtection="1">
      <alignment horizontal="right" vertical="top" wrapText="1"/>
      <protection locked="0"/>
    </xf>
    <xf numFmtId="14" fontId="4" fillId="24" borderId="18" xfId="58" applyNumberFormat="1" applyFont="1" applyFill="1" applyBorder="1" applyAlignment="1" applyProtection="1">
      <alignment horizontal="right" vertical="top" wrapText="1"/>
      <protection locked="0"/>
    </xf>
    <xf numFmtId="1" fontId="4" fillId="24" borderId="22" xfId="58" applyNumberFormat="1" applyFont="1" applyFill="1" applyBorder="1" applyAlignment="1" applyProtection="1">
      <alignment horizontal="right" vertical="top"/>
      <protection locked="0"/>
    </xf>
    <xf numFmtId="1" fontId="4" fillId="24" borderId="23" xfId="58" applyNumberFormat="1" applyFont="1" applyFill="1" applyBorder="1" applyAlignment="1" applyProtection="1">
      <alignment horizontal="right" vertical="top"/>
      <protection locked="0"/>
    </xf>
    <xf numFmtId="1" fontId="4" fillId="24" borderId="80" xfId="58" applyNumberFormat="1" applyFont="1" applyFill="1" applyBorder="1" applyAlignment="1" applyProtection="1">
      <alignment horizontal="right" vertical="top"/>
      <protection locked="0"/>
    </xf>
    <xf numFmtId="1" fontId="4" fillId="24" borderId="71" xfId="58" applyNumberFormat="1" applyFont="1" applyFill="1" applyBorder="1" applyAlignment="1" applyProtection="1">
      <alignment horizontal="right" vertical="top"/>
      <protection locked="0"/>
    </xf>
    <xf numFmtId="1" fontId="4" fillId="24" borderId="24" xfId="58" applyNumberFormat="1" applyFont="1" applyFill="1" applyBorder="1" applyAlignment="1" applyProtection="1">
      <alignment horizontal="right" vertical="top"/>
      <protection locked="0"/>
    </xf>
    <xf numFmtId="0" fontId="0" fillId="30" borderId="13" xfId="0" applyFont="1" applyFill="1" applyBorder="1" applyProtection="1">
      <protection locked="0"/>
    </xf>
    <xf numFmtId="14" fontId="88" fillId="27" borderId="25" xfId="0" applyNumberFormat="1" applyFont="1" applyFill="1" applyBorder="1" applyAlignment="1" applyProtection="1">
      <alignment vertical="top" wrapText="1"/>
      <protection locked="0"/>
    </xf>
    <xf numFmtId="0" fontId="88" fillId="27" borderId="27" xfId="0" applyFont="1" applyFill="1" applyBorder="1" applyAlignment="1" applyProtection="1">
      <alignment vertical="top" wrapText="1"/>
      <protection locked="0"/>
    </xf>
    <xf numFmtId="0" fontId="88" fillId="27" borderId="29" xfId="0" applyFont="1" applyFill="1" applyBorder="1" applyAlignment="1" applyProtection="1">
      <alignment vertical="top" wrapText="1"/>
      <protection locked="0"/>
    </xf>
    <xf numFmtId="0" fontId="166" fillId="0" borderId="0" xfId="0" applyFont="1" applyProtection="1"/>
    <xf numFmtId="0" fontId="167" fillId="0" borderId="0" xfId="0" applyFont="1" applyProtection="1"/>
    <xf numFmtId="42" fontId="0" fillId="0" borderId="0" xfId="0" applyNumberFormat="1" applyProtection="1"/>
    <xf numFmtId="0" fontId="0" fillId="0" borderId="10" xfId="0" applyBorder="1" applyProtection="1"/>
    <xf numFmtId="42" fontId="0" fillId="0" borderId="10" xfId="0" applyNumberFormat="1" applyBorder="1" applyProtection="1"/>
    <xf numFmtId="0" fontId="58" fillId="0" borderId="0" xfId="44" applyFont="1" applyFill="1" applyAlignment="1" applyProtection="1">
      <alignment wrapText="1"/>
    </xf>
    <xf numFmtId="0" fontId="154" fillId="32" borderId="185" xfId="44" applyFont="1" applyFill="1" applyBorder="1" applyAlignment="1" applyProtection="1">
      <alignment horizontal="right" vertical="center" wrapText="1"/>
    </xf>
    <xf numFmtId="0" fontId="154" fillId="0" borderId="0" xfId="44" applyFont="1" applyAlignment="1" applyProtection="1">
      <alignment horizontal="right" wrapText="1"/>
    </xf>
    <xf numFmtId="42" fontId="58" fillId="0" borderId="0" xfId="44" applyNumberFormat="1" applyFont="1" applyProtection="1"/>
    <xf numFmtId="166" fontId="58" fillId="0" borderId="10" xfId="44" applyNumberFormat="1" applyFont="1" applyBorder="1" applyProtection="1"/>
    <xf numFmtId="0" fontId="58" fillId="0" borderId="0" xfId="44" applyFont="1" applyAlignment="1" applyProtection="1">
      <alignment vertical="center"/>
    </xf>
    <xf numFmtId="0" fontId="35" fillId="0" borderId="0" xfId="44" applyFont="1" applyAlignment="1" applyProtection="1"/>
    <xf numFmtId="0" fontId="35" fillId="0" borderId="0" xfId="44" applyFont="1" applyProtection="1"/>
    <xf numFmtId="6" fontId="35" fillId="0" borderId="0" xfId="44" applyNumberFormat="1" applyFont="1" applyProtection="1"/>
    <xf numFmtId="0" fontId="0" fillId="30" borderId="13" xfId="0" applyFont="1" applyFill="1" applyBorder="1" applyAlignment="1" applyProtection="1">
      <alignment wrapText="1"/>
      <protection locked="0"/>
    </xf>
    <xf numFmtId="0" fontId="0" fillId="30" borderId="13" xfId="0" applyFont="1" applyFill="1" applyBorder="1" applyAlignment="1" applyProtection="1">
      <alignment horizontal="left" wrapText="1"/>
      <protection locked="0"/>
    </xf>
    <xf numFmtId="42" fontId="0" fillId="30" borderId="17" xfId="0" applyNumberFormat="1" applyFill="1" applyBorder="1" applyAlignment="1" applyProtection="1">
      <alignment wrapText="1"/>
      <protection locked="0"/>
    </xf>
    <xf numFmtId="42" fontId="0" fillId="30" borderId="27" xfId="0" applyNumberFormat="1" applyFont="1" applyFill="1" applyBorder="1" applyAlignment="1" applyProtection="1">
      <alignment wrapText="1"/>
      <protection locked="0"/>
    </xf>
    <xf numFmtId="0" fontId="1" fillId="24" borderId="0" xfId="56" applyFont="1" applyFill="1" applyBorder="1" applyProtection="1"/>
    <xf numFmtId="166" fontId="15" fillId="24" borderId="0" xfId="29" applyNumberFormat="1" applyFont="1" applyFill="1" applyBorder="1" applyProtection="1"/>
    <xf numFmtId="0" fontId="113" fillId="28" borderId="13" xfId="0" applyFont="1" applyFill="1" applyBorder="1" applyProtection="1">
      <protection locked="0"/>
    </xf>
    <xf numFmtId="166" fontId="83" fillId="28" borderId="13" xfId="29" applyNumberFormat="1" applyFont="1" applyFill="1" applyBorder="1" applyProtection="1">
      <protection locked="0"/>
    </xf>
    <xf numFmtId="166" fontId="83" fillId="28" borderId="17" xfId="29" applyNumberFormat="1" applyFont="1" applyFill="1" applyBorder="1" applyProtection="1">
      <protection locked="0"/>
    </xf>
    <xf numFmtId="37" fontId="15" fillId="0" borderId="69" xfId="0" applyNumberFormat="1" applyFont="1" applyFill="1" applyBorder="1" applyAlignment="1" applyProtection="1">
      <alignment horizontal="center" vertical="center" wrapText="1"/>
    </xf>
    <xf numFmtId="166" fontId="15" fillId="0" borderId="70" xfId="0" applyNumberFormat="1" applyFont="1" applyFill="1" applyBorder="1" applyAlignment="1" applyProtection="1">
      <alignment horizontal="center" vertical="center" wrapText="1"/>
    </xf>
    <xf numFmtId="44" fontId="11" fillId="0" borderId="34" xfId="57" applyNumberFormat="1" applyFont="1" applyFill="1" applyBorder="1" applyAlignment="1" applyProtection="1">
      <alignment vertical="center"/>
    </xf>
    <xf numFmtId="44" fontId="11" fillId="0" borderId="37" xfId="57" applyNumberFormat="1" applyFont="1" applyFill="1" applyBorder="1" applyAlignment="1" applyProtection="1">
      <alignment vertical="center"/>
    </xf>
    <xf numFmtId="44" fontId="11" fillId="0" borderId="55" xfId="57" applyNumberFormat="1" applyFont="1" applyFill="1" applyBorder="1" applyAlignment="1" applyProtection="1">
      <alignment vertical="center"/>
    </xf>
    <xf numFmtId="0" fontId="0" fillId="28" borderId="13" xfId="0" applyFont="1" applyFill="1" applyBorder="1" applyAlignment="1" applyProtection="1">
      <alignment horizontal="left" wrapText="1"/>
      <protection locked="0"/>
    </xf>
    <xf numFmtId="9" fontId="83" fillId="28" borderId="13" xfId="61" applyFont="1" applyFill="1" applyBorder="1" applyAlignment="1" applyProtection="1">
      <alignment horizontal="left"/>
      <protection locked="0"/>
    </xf>
    <xf numFmtId="0" fontId="0" fillId="43" borderId="13" xfId="0" applyFont="1" applyFill="1" applyBorder="1" applyAlignment="1" applyProtection="1">
      <protection locked="0"/>
    </xf>
    <xf numFmtId="0" fontId="0" fillId="0" borderId="0" xfId="0" applyFont="1" applyFill="1" applyBorder="1" applyAlignment="1" applyProtection="1">
      <protection locked="0"/>
    </xf>
    <xf numFmtId="9" fontId="93" fillId="0" borderId="0" xfId="61" applyFont="1" applyBorder="1" applyAlignment="1" applyProtection="1">
      <alignment horizontal="left"/>
      <protection locked="0"/>
    </xf>
    <xf numFmtId="0" fontId="0" fillId="0" borderId="0" xfId="0" applyFill="1" applyBorder="1" applyAlignment="1" applyProtection="1">
      <protection locked="0"/>
    </xf>
    <xf numFmtId="0" fontId="15" fillId="36" borderId="88" xfId="56" applyFont="1" applyFill="1" applyBorder="1" applyProtection="1"/>
    <xf numFmtId="0" fontId="1" fillId="27" borderId="0" xfId="56" applyFont="1" applyFill="1" applyBorder="1" applyAlignment="1" applyProtection="1">
      <alignment horizontal="center"/>
    </xf>
    <xf numFmtId="1" fontId="2" fillId="45" borderId="182" xfId="56" applyNumberFormat="1" applyFont="1" applyFill="1" applyBorder="1" applyProtection="1"/>
    <xf numFmtId="9" fontId="26" fillId="36" borderId="182" xfId="56" applyNumberFormat="1" applyFont="1" applyFill="1" applyBorder="1" applyAlignment="1" applyProtection="1">
      <alignment horizontal="right"/>
    </xf>
    <xf numFmtId="9" fontId="1" fillId="27" borderId="191" xfId="61" applyFont="1" applyFill="1" applyBorder="1" applyAlignment="1" applyProtection="1">
      <alignment horizontal="center"/>
      <protection locked="0"/>
    </xf>
    <xf numFmtId="0" fontId="15" fillId="36" borderId="88" xfId="56" applyFont="1" applyFill="1" applyBorder="1" applyProtection="1">
      <protection locked="0"/>
    </xf>
    <xf numFmtId="37" fontId="26" fillId="44" borderId="182" xfId="56" applyNumberFormat="1" applyFont="1" applyFill="1" applyBorder="1" applyAlignment="1" applyProtection="1">
      <alignment horizontal="right"/>
      <protection locked="0"/>
    </xf>
    <xf numFmtId="37" fontId="26" fillId="36" borderId="182" xfId="56" applyNumberFormat="1" applyFont="1" applyFill="1" applyBorder="1" applyAlignment="1" applyProtection="1">
      <alignment horizontal="right"/>
      <protection locked="0"/>
    </xf>
    <xf numFmtId="0" fontId="17" fillId="36" borderId="182" xfId="56" applyFont="1" applyFill="1" applyBorder="1" applyAlignment="1" applyProtection="1">
      <alignment horizontal="center" vertical="top"/>
      <protection locked="0"/>
    </xf>
    <xf numFmtId="0" fontId="17" fillId="36" borderId="182" xfId="56" applyFont="1" applyFill="1" applyBorder="1" applyAlignment="1" applyProtection="1">
      <alignment horizontal="right" vertical="top"/>
      <protection locked="0"/>
    </xf>
    <xf numFmtId="9" fontId="1" fillId="36" borderId="182" xfId="61" applyFont="1" applyFill="1" applyBorder="1" applyAlignment="1" applyProtection="1">
      <alignment horizontal="right"/>
      <protection locked="0"/>
    </xf>
    <xf numFmtId="0" fontId="0" fillId="0" borderId="0" xfId="0" applyProtection="1"/>
    <xf numFmtId="0" fontId="6" fillId="28" borderId="13" xfId="47" applyFont="1" applyFill="1" applyBorder="1" applyAlignment="1" applyProtection="1">
      <alignment horizontal="left" wrapText="1"/>
      <protection locked="0"/>
    </xf>
    <xf numFmtId="0" fontId="6" fillId="27" borderId="13" xfId="47" applyFont="1" applyFill="1" applyBorder="1" applyAlignment="1" applyProtection="1">
      <alignment horizontal="left" wrapText="1"/>
      <protection locked="0"/>
    </xf>
    <xf numFmtId="0" fontId="6" fillId="28" borderId="71" xfId="47" applyFont="1" applyFill="1" applyBorder="1" applyAlignment="1" applyProtection="1">
      <alignment vertical="top" wrapText="1"/>
      <protection locked="0"/>
    </xf>
    <xf numFmtId="0" fontId="6" fillId="27" borderId="13" xfId="47" applyFont="1" applyFill="1" applyBorder="1" applyAlignment="1" applyProtection="1">
      <alignment vertical="top" wrapText="1"/>
      <protection locked="0"/>
    </xf>
    <xf numFmtId="0" fontId="6" fillId="27" borderId="13" xfId="47" applyFill="1" applyBorder="1" applyProtection="1">
      <protection locked="0"/>
    </xf>
    <xf numFmtId="42" fontId="131" fillId="0" borderId="243" xfId="0" applyNumberFormat="1" applyFont="1" applyFill="1" applyBorder="1" applyAlignment="1" applyProtection="1">
      <alignment vertical="center"/>
      <protection locked="0"/>
    </xf>
    <xf numFmtId="42" fontId="131" fillId="0" borderId="242" xfId="0" applyNumberFormat="1" applyFont="1" applyFill="1" applyBorder="1" applyAlignment="1" applyProtection="1">
      <alignment vertical="center"/>
      <protection locked="0"/>
    </xf>
    <xf numFmtId="42" fontId="131" fillId="0" borderId="240" xfId="0" applyNumberFormat="1" applyFont="1" applyFill="1" applyBorder="1" applyAlignment="1" applyProtection="1">
      <alignment vertical="center"/>
      <protection locked="0"/>
    </xf>
    <xf numFmtId="42" fontId="131" fillId="0" borderId="239" xfId="0" applyNumberFormat="1" applyFont="1" applyFill="1" applyBorder="1" applyAlignment="1" applyProtection="1">
      <alignment vertical="center"/>
      <protection locked="0"/>
    </xf>
    <xf numFmtId="42" fontId="131" fillId="0" borderId="237" xfId="0" applyNumberFormat="1" applyFont="1" applyFill="1" applyBorder="1" applyAlignment="1" applyProtection="1">
      <alignment vertical="center" wrapText="1"/>
      <protection locked="0"/>
    </xf>
    <xf numFmtId="42" fontId="131" fillId="0" borderId="236" xfId="0" applyNumberFormat="1" applyFont="1" applyFill="1" applyBorder="1" applyAlignment="1" applyProtection="1">
      <alignment vertical="center" wrapText="1"/>
      <protection locked="0"/>
    </xf>
    <xf numFmtId="42" fontId="131" fillId="0" borderId="208" xfId="0" applyNumberFormat="1" applyFont="1" applyFill="1" applyBorder="1" applyAlignment="1" applyProtection="1">
      <alignment vertical="center"/>
      <protection locked="0"/>
    </xf>
    <xf numFmtId="42" fontId="131" fillId="0" borderId="224" xfId="0" applyNumberFormat="1" applyFont="1" applyFill="1" applyBorder="1" applyAlignment="1" applyProtection="1">
      <alignment vertical="center"/>
      <protection locked="0"/>
    </xf>
    <xf numFmtId="42" fontId="131" fillId="0" borderId="220" xfId="0" applyNumberFormat="1" applyFont="1" applyFill="1" applyBorder="1" applyAlignment="1" applyProtection="1">
      <alignment vertical="center"/>
      <protection locked="0"/>
    </xf>
    <xf numFmtId="42" fontId="131" fillId="0" borderId="219" xfId="0" applyNumberFormat="1" applyFont="1" applyFill="1" applyBorder="1" applyAlignment="1" applyProtection="1">
      <alignment vertical="center"/>
      <protection locked="0"/>
    </xf>
    <xf numFmtId="42" fontId="131" fillId="0" borderId="214" xfId="0" applyNumberFormat="1" applyFont="1" applyFill="1" applyBorder="1" applyAlignment="1" applyProtection="1">
      <alignment vertical="center" wrapText="1"/>
      <protection locked="0"/>
    </xf>
    <xf numFmtId="42" fontId="131" fillId="0" borderId="213" xfId="0" applyNumberFormat="1" applyFont="1" applyFill="1" applyBorder="1" applyAlignment="1" applyProtection="1">
      <alignment vertical="center" wrapText="1"/>
      <protection locked="0"/>
    </xf>
    <xf numFmtId="42" fontId="131" fillId="0" borderId="226" xfId="0" applyNumberFormat="1" applyFont="1" applyFill="1" applyBorder="1" applyAlignment="1" applyProtection="1">
      <alignment vertical="center"/>
      <protection locked="0"/>
    </xf>
    <xf numFmtId="42" fontId="131" fillId="0" borderId="222" xfId="0" applyNumberFormat="1" applyFont="1" applyFill="1" applyBorder="1" applyAlignment="1" applyProtection="1">
      <alignment vertical="center"/>
      <protection locked="0"/>
    </xf>
    <xf numFmtId="42" fontId="131" fillId="0" borderId="214" xfId="0" applyNumberFormat="1" applyFont="1" applyFill="1" applyBorder="1" applyAlignment="1" applyProtection="1">
      <alignment vertical="center"/>
      <protection locked="0"/>
    </xf>
    <xf numFmtId="42" fontId="131" fillId="0" borderId="216" xfId="0" applyNumberFormat="1" applyFont="1" applyFill="1" applyBorder="1" applyAlignment="1" applyProtection="1">
      <alignment vertical="center"/>
      <protection locked="0"/>
    </xf>
    <xf numFmtId="42" fontId="131" fillId="0" borderId="213" xfId="0" applyNumberFormat="1" applyFont="1" applyFill="1" applyBorder="1" applyAlignment="1" applyProtection="1">
      <alignment vertical="center"/>
      <protection locked="0"/>
    </xf>
    <xf numFmtId="42" fontId="131" fillId="0" borderId="220" xfId="0" applyNumberFormat="1" applyFont="1" applyFill="1" applyBorder="1" applyAlignment="1" applyProtection="1">
      <alignment vertical="center" wrapText="1"/>
      <protection locked="0"/>
    </xf>
    <xf numFmtId="42" fontId="131" fillId="0" borderId="222" xfId="0" applyNumberFormat="1" applyFont="1" applyFill="1" applyBorder="1" applyAlignment="1" applyProtection="1">
      <alignment vertical="center" wrapText="1"/>
      <protection locked="0"/>
    </xf>
    <xf numFmtId="42" fontId="131" fillId="0" borderId="216" xfId="0" applyNumberFormat="1" applyFont="1" applyFill="1" applyBorder="1" applyAlignment="1" applyProtection="1">
      <alignment vertical="center" wrapText="1"/>
      <protection locked="0"/>
    </xf>
    <xf numFmtId="42" fontId="131" fillId="0" borderId="219" xfId="0" applyNumberFormat="1" applyFont="1" applyFill="1" applyBorder="1" applyAlignment="1" applyProtection="1">
      <alignment vertical="center" wrapText="1"/>
      <protection locked="0"/>
    </xf>
    <xf numFmtId="0" fontId="6" fillId="0" borderId="0" xfId="82" applyFont="1" applyBorder="1" applyProtection="1"/>
    <xf numFmtId="0" fontId="6" fillId="0" borderId="0" xfId="82" applyFont="1" applyProtection="1"/>
    <xf numFmtId="0" fontId="6" fillId="0" borderId="0" xfId="82" applyFont="1" applyFill="1" applyBorder="1" applyProtection="1"/>
    <xf numFmtId="0" fontId="6" fillId="0" borderId="0" xfId="82" applyFont="1" applyFill="1" applyBorder="1" applyAlignment="1" applyProtection="1">
      <alignment vertical="top"/>
    </xf>
    <xf numFmtId="0" fontId="6" fillId="0" borderId="0" xfId="82" applyFont="1" applyBorder="1" applyAlignment="1" applyProtection="1">
      <alignment vertical="top" wrapText="1"/>
    </xf>
    <xf numFmtId="0" fontId="6" fillId="0" borderId="0" xfId="71" applyFont="1" applyFill="1" applyBorder="1" applyProtection="1"/>
    <xf numFmtId="5" fontId="143" fillId="0" borderId="0" xfId="83" applyNumberFormat="1" applyFont="1" applyFill="1" applyBorder="1" applyAlignment="1" applyProtection="1">
      <alignment vertical="center"/>
    </xf>
    <xf numFmtId="0" fontId="6" fillId="0" borderId="0" xfId="71" applyFont="1" applyProtection="1"/>
    <xf numFmtId="3" fontId="144" fillId="0" borderId="0" xfId="83" applyNumberFormat="1" applyFont="1" applyBorder="1" applyProtection="1"/>
    <xf numFmtId="0" fontId="144" fillId="0" borderId="0" xfId="84" applyFont="1" applyBorder="1" applyProtection="1"/>
    <xf numFmtId="5" fontId="144" fillId="0" borderId="0" xfId="83" applyNumberFormat="1" applyFont="1" applyFill="1" applyBorder="1" applyProtection="1"/>
    <xf numFmtId="3" fontId="144" fillId="0" borderId="0" xfId="83" applyNumberFormat="1" applyFont="1" applyFill="1" applyBorder="1" applyProtection="1"/>
    <xf numFmtId="5" fontId="28" fillId="0" borderId="0" xfId="83" applyNumberFormat="1" applyFont="1" applyFill="1" applyBorder="1" applyProtection="1"/>
    <xf numFmtId="5" fontId="145" fillId="0" borderId="0" xfId="83" applyNumberFormat="1" applyFont="1" applyFill="1" applyBorder="1" applyProtection="1"/>
    <xf numFmtId="0" fontId="145" fillId="0" borderId="0" xfId="83" applyNumberFormat="1" applyFont="1" applyFill="1" applyBorder="1" applyProtection="1"/>
    <xf numFmtId="5" fontId="28" fillId="0" borderId="0" xfId="83" applyNumberFormat="1" applyFont="1" applyFill="1" applyBorder="1" applyAlignment="1" applyProtection="1">
      <alignment horizontal="center" vertical="center" wrapText="1"/>
    </xf>
    <xf numFmtId="0" fontId="6" fillId="0" borderId="0" xfId="71" applyFont="1" applyAlignment="1" applyProtection="1">
      <alignment horizontal="left" indent="1"/>
    </xf>
    <xf numFmtId="41" fontId="144" fillId="41" borderId="82" xfId="83" applyNumberFormat="1" applyFont="1" applyFill="1" applyBorder="1" applyAlignment="1" applyProtection="1">
      <alignment vertical="center"/>
    </xf>
    <xf numFmtId="41" fontId="144" fillId="41" borderId="83" xfId="83" applyNumberFormat="1" applyFont="1" applyFill="1" applyBorder="1" applyAlignment="1" applyProtection="1">
      <alignment vertical="center"/>
    </xf>
    <xf numFmtId="41" fontId="144" fillId="41" borderId="105" xfId="83" applyNumberFormat="1" applyFont="1" applyFill="1" applyBorder="1" applyAlignment="1" applyProtection="1">
      <alignment vertical="center"/>
    </xf>
    <xf numFmtId="5" fontId="144" fillId="0" borderId="0" xfId="83" applyNumberFormat="1" applyFont="1" applyFill="1" applyBorder="1" applyAlignment="1" applyProtection="1">
      <alignment vertical="center"/>
    </xf>
    <xf numFmtId="3" fontId="144" fillId="0" borderId="0" xfId="83" applyNumberFormat="1" applyFont="1" applyFill="1" applyBorder="1" applyAlignment="1" applyProtection="1">
      <alignment vertical="center"/>
    </xf>
    <xf numFmtId="0" fontId="6" fillId="0" borderId="0" xfId="84" applyFont="1" applyBorder="1" applyAlignment="1" applyProtection="1">
      <alignment horizontal="left" vertical="center" indent="1"/>
    </xf>
    <xf numFmtId="5" fontId="28" fillId="0" borderId="0" xfId="83" applyNumberFormat="1" applyFont="1" applyFill="1" applyBorder="1" applyAlignment="1" applyProtection="1">
      <alignment vertical="center"/>
    </xf>
    <xf numFmtId="5" fontId="145" fillId="0" borderId="0" xfId="83" applyNumberFormat="1" applyFont="1" applyFill="1" applyBorder="1" applyAlignment="1" applyProtection="1">
      <alignment vertical="center"/>
    </xf>
    <xf numFmtId="3" fontId="6" fillId="0" borderId="0" xfId="83" applyNumberFormat="1" applyFont="1" applyFill="1" applyBorder="1" applyAlignment="1" applyProtection="1">
      <alignment vertical="center"/>
    </xf>
    <xf numFmtId="0" fontId="6" fillId="0" borderId="0" xfId="71" applyFont="1" applyAlignment="1" applyProtection="1">
      <alignment vertical="center"/>
    </xf>
    <xf numFmtId="0" fontId="6" fillId="0" borderId="0" xfId="71" applyFont="1" applyFill="1" applyAlignment="1" applyProtection="1">
      <alignment vertical="center"/>
    </xf>
    <xf numFmtId="0" fontId="6" fillId="0" borderId="0" xfId="83" applyNumberFormat="1" applyFont="1" applyFill="1" applyBorder="1" applyAlignment="1" applyProtection="1">
      <alignment vertical="center"/>
    </xf>
    <xf numFmtId="168" fontId="6" fillId="0" borderId="0" xfId="83" applyNumberFormat="1" applyFont="1" applyFill="1" applyBorder="1" applyAlignment="1" applyProtection="1">
      <alignment vertical="center"/>
    </xf>
    <xf numFmtId="41" fontId="144" fillId="41" borderId="88" xfId="83" applyNumberFormat="1" applyFont="1" applyFill="1" applyBorder="1" applyAlignment="1" applyProtection="1">
      <alignment vertical="center"/>
    </xf>
    <xf numFmtId="9" fontId="6" fillId="0" borderId="0" xfId="62" applyFont="1" applyFill="1" applyAlignment="1" applyProtection="1">
      <alignment vertical="center"/>
    </xf>
    <xf numFmtId="41" fontId="146" fillId="0" borderId="0" xfId="71" applyNumberFormat="1" applyFont="1" applyBorder="1" applyAlignment="1" applyProtection="1">
      <alignment vertical="center"/>
    </xf>
    <xf numFmtId="165" fontId="6" fillId="0" borderId="0" xfId="62" applyNumberFormat="1" applyFont="1" applyFill="1" applyBorder="1" applyAlignment="1" applyProtection="1">
      <alignment vertical="center"/>
    </xf>
    <xf numFmtId="9" fontId="6" fillId="0" borderId="0" xfId="62" applyFont="1" applyFill="1" applyBorder="1" applyAlignment="1" applyProtection="1">
      <alignment horizontal="right" vertical="center"/>
    </xf>
    <xf numFmtId="5" fontId="6" fillId="0" borderId="0" xfId="83" applyNumberFormat="1" applyFont="1" applyFill="1" applyBorder="1" applyAlignment="1" applyProtection="1">
      <alignment horizontal="center" vertical="center"/>
    </xf>
    <xf numFmtId="0" fontId="6" fillId="0" borderId="0" xfId="71" applyFont="1" applyFill="1" applyBorder="1" applyAlignment="1" applyProtection="1">
      <alignment vertical="center"/>
    </xf>
    <xf numFmtId="0" fontId="6" fillId="0" borderId="0" xfId="84" applyFont="1" applyFill="1" applyBorder="1" applyAlignment="1" applyProtection="1">
      <alignment vertical="center"/>
    </xf>
    <xf numFmtId="41" fontId="6" fillId="0" borderId="0" xfId="82" applyNumberFormat="1" applyFont="1" applyProtection="1"/>
    <xf numFmtId="168" fontId="6" fillId="0" borderId="0" xfId="83" applyNumberFormat="1" applyFont="1" applyFill="1" applyBorder="1" applyAlignment="1" applyProtection="1">
      <alignment horizontal="center" vertical="center"/>
    </xf>
    <xf numFmtId="168" fontId="144" fillId="0" borderId="0" xfId="83" applyNumberFormat="1" applyFont="1" applyFill="1" applyBorder="1" applyAlignment="1" applyProtection="1">
      <alignment vertical="center"/>
    </xf>
    <xf numFmtId="0" fontId="6" fillId="0" borderId="0" xfId="82" applyFont="1" applyFill="1" applyProtection="1"/>
    <xf numFmtId="41" fontId="6" fillId="0" borderId="0" xfId="71" applyNumberFormat="1" applyFont="1" applyAlignment="1" applyProtection="1">
      <alignment vertical="center"/>
    </xf>
    <xf numFmtId="0" fontId="6" fillId="0" borderId="0" xfId="71" applyFont="1" applyFill="1" applyBorder="1" applyAlignment="1" applyProtection="1">
      <alignment wrapText="1"/>
    </xf>
    <xf numFmtId="0" fontId="28" fillId="0" borderId="0" xfId="82" applyFont="1" applyFill="1" applyBorder="1" applyAlignment="1" applyProtection="1">
      <alignment horizontal="left"/>
    </xf>
    <xf numFmtId="0" fontId="6" fillId="0" borderId="0" xfId="82" applyFont="1" applyFill="1" applyBorder="1" applyAlignment="1" applyProtection="1">
      <alignment horizontal="left" indent="1"/>
    </xf>
    <xf numFmtId="0" fontId="147" fillId="0" borderId="0" xfId="82" applyFont="1" applyFill="1" applyBorder="1" applyProtection="1"/>
    <xf numFmtId="0" fontId="28" fillId="0" borderId="0" xfId="82" applyFont="1" applyFill="1" applyBorder="1" applyAlignment="1" applyProtection="1">
      <alignment vertical="top"/>
    </xf>
    <xf numFmtId="0" fontId="28" fillId="0" borderId="0" xfId="82" applyFont="1" applyFill="1" applyBorder="1" applyAlignment="1" applyProtection="1">
      <alignment horizontal="right" vertical="top"/>
    </xf>
    <xf numFmtId="0" fontId="148" fillId="0" borderId="0" xfId="82" applyFont="1" applyFill="1" applyBorder="1" applyAlignment="1" applyProtection="1">
      <alignment horizontal="left" vertical="top"/>
    </xf>
    <xf numFmtId="0" fontId="149" fillId="0" borderId="0" xfId="82" applyFont="1" applyFill="1" applyBorder="1" applyAlignment="1" applyProtection="1">
      <alignment horizontal="left"/>
    </xf>
    <xf numFmtId="0" fontId="28" fillId="0" borderId="0" xfId="82" applyFont="1" applyFill="1" applyBorder="1" applyAlignment="1" applyProtection="1">
      <alignment wrapText="1"/>
    </xf>
    <xf numFmtId="0" fontId="52" fillId="0" borderId="0" xfId="82" applyFont="1" applyFill="1" applyBorder="1" applyAlignment="1" applyProtection="1">
      <alignment vertical="top" wrapText="1"/>
    </xf>
    <xf numFmtId="0" fontId="150" fillId="0" borderId="0" xfId="82" applyFont="1" applyFill="1" applyBorder="1" applyAlignment="1" applyProtection="1">
      <alignment horizontal="left" vertical="top" wrapText="1"/>
    </xf>
    <xf numFmtId="0" fontId="150" fillId="0" borderId="0" xfId="82" applyFont="1" applyFill="1" applyBorder="1" applyAlignment="1" applyProtection="1">
      <alignment vertical="top" wrapText="1"/>
    </xf>
    <xf numFmtId="0" fontId="151" fillId="0" borderId="0" xfId="82" applyFont="1" applyFill="1" applyBorder="1" applyAlignment="1" applyProtection="1">
      <alignment horizontal="center" vertical="top" wrapText="1"/>
    </xf>
    <xf numFmtId="0" fontId="28" fillId="0" borderId="0" xfId="82" applyFont="1" applyFill="1" applyBorder="1" applyProtection="1"/>
    <xf numFmtId="0" fontId="152" fillId="0" borderId="0" xfId="82" applyFont="1" applyFill="1" applyBorder="1" applyAlignment="1" applyProtection="1">
      <alignment horizontal="center" vertical="top" wrapText="1"/>
    </xf>
    <xf numFmtId="0" fontId="52" fillId="0" borderId="0" xfId="82" applyFont="1" applyFill="1" applyBorder="1" applyAlignment="1" applyProtection="1">
      <alignment wrapText="1"/>
    </xf>
    <xf numFmtId="0" fontId="1" fillId="24" borderId="0" xfId="58" applyFill="1" applyBorder="1" applyProtection="1">
      <protection locked="0"/>
    </xf>
    <xf numFmtId="1" fontId="4" fillId="24" borderId="143" xfId="58" applyNumberFormat="1" applyFont="1" applyFill="1" applyBorder="1" applyAlignment="1" applyProtection="1">
      <alignment horizontal="right" vertical="top"/>
      <protection locked="0"/>
    </xf>
    <xf numFmtId="0" fontId="1" fillId="24" borderId="0" xfId="58" applyFill="1" applyProtection="1">
      <protection locked="0"/>
    </xf>
    <xf numFmtId="1" fontId="4" fillId="24" borderId="130" xfId="58" applyNumberFormat="1" applyFont="1" applyFill="1" applyBorder="1" applyAlignment="1" applyProtection="1">
      <alignment horizontal="right" vertical="top"/>
      <protection locked="0"/>
    </xf>
    <xf numFmtId="1" fontId="4" fillId="24" borderId="144" xfId="58" applyNumberFormat="1" applyFont="1" applyFill="1" applyBorder="1" applyAlignment="1" applyProtection="1">
      <alignment horizontal="right" vertical="top"/>
      <protection locked="0"/>
    </xf>
    <xf numFmtId="0" fontId="4" fillId="24" borderId="72" xfId="58" applyFont="1" applyFill="1" applyBorder="1" applyAlignment="1" applyProtection="1">
      <alignment vertical="top" wrapText="1"/>
      <protection locked="0"/>
    </xf>
    <xf numFmtId="1" fontId="4" fillId="24" borderId="75" xfId="58" applyNumberFormat="1" applyFont="1" applyFill="1" applyBorder="1" applyAlignment="1" applyProtection="1">
      <alignment horizontal="right" vertical="top" wrapText="1"/>
      <protection locked="0"/>
    </xf>
    <xf numFmtId="1" fontId="4" fillId="24" borderId="56" xfId="58" applyNumberFormat="1" applyFont="1" applyFill="1" applyBorder="1" applyAlignment="1" applyProtection="1">
      <alignment horizontal="right" vertical="top" wrapText="1"/>
      <protection locked="0"/>
    </xf>
    <xf numFmtId="9" fontId="4" fillId="24" borderId="76" xfId="61" applyFont="1" applyFill="1" applyBorder="1" applyAlignment="1" applyProtection="1">
      <alignment horizontal="right" vertical="top"/>
      <protection locked="0"/>
    </xf>
    <xf numFmtId="0" fontId="4" fillId="24" borderId="73" xfId="58" applyFont="1" applyFill="1" applyBorder="1" applyAlignment="1" applyProtection="1">
      <alignment vertical="top" wrapText="1"/>
      <protection locked="0"/>
    </xf>
    <xf numFmtId="0" fontId="4" fillId="24" borderId="74" xfId="58" applyFont="1" applyFill="1" applyBorder="1" applyAlignment="1" applyProtection="1">
      <alignment vertical="top" wrapText="1"/>
      <protection locked="0"/>
    </xf>
    <xf numFmtId="1" fontId="4" fillId="24" borderId="24" xfId="58" applyNumberFormat="1" applyFont="1" applyFill="1" applyBorder="1" applyAlignment="1" applyProtection="1">
      <alignment horizontal="right" vertical="top" wrapText="1"/>
      <protection locked="0"/>
    </xf>
    <xf numFmtId="1" fontId="4" fillId="24" borderId="17" xfId="58" applyNumberFormat="1" applyFont="1" applyFill="1" applyBorder="1" applyAlignment="1" applyProtection="1">
      <alignment horizontal="right" vertical="top" wrapText="1"/>
      <protection locked="0"/>
    </xf>
    <xf numFmtId="9" fontId="4" fillId="24" borderId="140" xfId="61" applyFont="1" applyFill="1" applyBorder="1" applyAlignment="1" applyProtection="1">
      <alignment horizontal="right" vertical="top"/>
      <protection locked="0"/>
    </xf>
    <xf numFmtId="0" fontId="113" fillId="24" borderId="0" xfId="0" applyFont="1" applyFill="1" applyAlignment="1" applyProtection="1">
      <alignment vertical="center"/>
      <protection locked="0"/>
    </xf>
    <xf numFmtId="0" fontId="113" fillId="24" borderId="0" xfId="0" applyFont="1" applyFill="1" applyBorder="1" applyAlignment="1" applyProtection="1">
      <alignment vertical="center"/>
      <protection locked="0"/>
    </xf>
    <xf numFmtId="0" fontId="63" fillId="0" borderId="0" xfId="57" applyFont="1" applyFill="1" applyBorder="1" applyAlignment="1" applyProtection="1">
      <alignment horizontal="left" vertical="center"/>
      <protection locked="0"/>
    </xf>
    <xf numFmtId="0" fontId="11" fillId="0" borderId="0" xfId="57" applyFont="1" applyFill="1" applyBorder="1" applyAlignment="1" applyProtection="1">
      <alignment horizontal="left" vertical="center" indent="1"/>
      <protection locked="0"/>
    </xf>
    <xf numFmtId="0" fontId="30" fillId="0" borderId="0" xfId="57" applyFont="1" applyFill="1" applyBorder="1" applyAlignment="1" applyProtection="1">
      <alignment vertical="center"/>
      <protection locked="0"/>
    </xf>
    <xf numFmtId="0" fontId="11" fillId="0" borderId="10" xfId="57" applyFont="1" applyFill="1" applyBorder="1" applyAlignment="1" applyProtection="1">
      <alignment horizontal="left" vertical="center" indent="1"/>
      <protection locked="0"/>
    </xf>
    <xf numFmtId="0" fontId="30" fillId="0" borderId="10" xfId="57" applyFont="1" applyFill="1" applyBorder="1" applyAlignment="1" applyProtection="1">
      <alignment vertical="center"/>
      <protection locked="0"/>
    </xf>
    <xf numFmtId="10" fontId="30" fillId="28" borderId="13" xfId="57" applyNumberFormat="1" applyFont="1" applyFill="1" applyBorder="1" applyAlignment="1" applyProtection="1">
      <alignment horizontal="center" vertical="center"/>
      <protection locked="0"/>
    </xf>
    <xf numFmtId="10" fontId="30" fillId="28" borderId="58" xfId="57" applyNumberFormat="1" applyFont="1" applyFill="1" applyBorder="1" applyAlignment="1" applyProtection="1">
      <alignment horizontal="center" vertical="center"/>
      <protection locked="0"/>
    </xf>
    <xf numFmtId="44" fontId="11" fillId="28" borderId="37" xfId="57" applyNumberFormat="1" applyFont="1" applyFill="1" applyBorder="1" applyAlignment="1" applyProtection="1">
      <alignment horizontal="right" vertical="center"/>
      <protection locked="0"/>
    </xf>
    <xf numFmtId="44" fontId="11" fillId="28" borderId="55" xfId="57" applyNumberFormat="1" applyFont="1" applyFill="1" applyBorder="1" applyAlignment="1" applyProtection="1">
      <alignment horizontal="right" vertical="center"/>
      <protection locked="0"/>
    </xf>
    <xf numFmtId="44" fontId="11" fillId="28" borderId="34" xfId="57" applyNumberFormat="1" applyFont="1" applyFill="1" applyBorder="1" applyAlignment="1" applyProtection="1">
      <alignment vertical="center"/>
      <protection locked="0"/>
    </xf>
    <xf numFmtId="44" fontId="11" fillId="28" borderId="37" xfId="57" applyNumberFormat="1" applyFont="1" applyFill="1" applyBorder="1" applyAlignment="1" applyProtection="1">
      <alignment vertical="center"/>
      <protection locked="0"/>
    </xf>
    <xf numFmtId="44" fontId="11" fillId="28" borderId="55" xfId="57" applyNumberFormat="1" applyFont="1" applyFill="1" applyBorder="1" applyAlignment="1" applyProtection="1">
      <alignment vertical="center"/>
      <protection locked="0"/>
    </xf>
    <xf numFmtId="0" fontId="11" fillId="0" borderId="10" xfId="57" applyFont="1" applyBorder="1" applyAlignment="1" applyProtection="1">
      <alignment horizontal="left" vertical="center" indent="1"/>
      <protection locked="0"/>
    </xf>
    <xf numFmtId="0" fontId="30" fillId="0" borderId="10" xfId="57" applyFont="1" applyBorder="1" applyAlignment="1" applyProtection="1">
      <alignment vertical="center"/>
      <protection locked="0"/>
    </xf>
    <xf numFmtId="0" fontId="28" fillId="28" borderId="60" xfId="57" applyFont="1" applyFill="1" applyBorder="1" applyAlignment="1" applyProtection="1">
      <alignment horizontal="center" vertical="center"/>
      <protection locked="0"/>
    </xf>
    <xf numFmtId="166" fontId="27" fillId="28" borderId="61" xfId="57" applyNumberFormat="1" applyFont="1" applyFill="1" applyBorder="1" applyAlignment="1" applyProtection="1">
      <alignment horizontal="right" vertical="center"/>
      <protection locked="0"/>
    </xf>
    <xf numFmtId="0" fontId="28" fillId="28" borderId="62" xfId="57" applyFont="1" applyFill="1" applyBorder="1" applyAlignment="1" applyProtection="1">
      <alignment horizontal="center" vertical="center"/>
      <protection locked="0"/>
    </xf>
    <xf numFmtId="44" fontId="27" fillId="28" borderId="63" xfId="57" applyNumberFormat="1" applyFont="1" applyFill="1" applyBorder="1" applyAlignment="1" applyProtection="1">
      <alignment horizontal="right" vertical="center"/>
      <protection locked="0"/>
    </xf>
    <xf numFmtId="0" fontId="28" fillId="28" borderId="40" xfId="57" applyFont="1" applyFill="1" applyBorder="1" applyAlignment="1" applyProtection="1">
      <alignment horizontal="center" vertical="center"/>
      <protection locked="0"/>
    </xf>
    <xf numFmtId="44" fontId="27" fillId="28" borderId="64" xfId="57" applyNumberFormat="1" applyFont="1" applyFill="1" applyBorder="1" applyAlignment="1" applyProtection="1">
      <alignment horizontal="right" vertical="center"/>
      <protection locked="0"/>
    </xf>
    <xf numFmtId="44" fontId="11" fillId="28" borderId="59" xfId="57" applyNumberFormat="1" applyFont="1" applyFill="1" applyBorder="1" applyAlignment="1" applyProtection="1">
      <alignment horizontal="right" vertical="center"/>
      <protection locked="0"/>
    </xf>
    <xf numFmtId="44" fontId="11" fillId="28" borderId="40" xfId="57" applyNumberFormat="1" applyFont="1" applyFill="1" applyBorder="1" applyAlignment="1" applyProtection="1">
      <alignment horizontal="right" vertical="center"/>
      <protection locked="0"/>
    </xf>
    <xf numFmtId="0" fontId="27" fillId="0" borderId="0" xfId="42" applyFont="1" applyAlignment="1" applyProtection="1">
      <alignment vertical="center"/>
      <protection locked="0"/>
    </xf>
    <xf numFmtId="0" fontId="88" fillId="0" borderId="0" xfId="0" applyFont="1" applyFill="1" applyBorder="1" applyAlignment="1" applyProtection="1">
      <protection locked="0"/>
    </xf>
    <xf numFmtId="5" fontId="131" fillId="0" borderId="0" xfId="0" applyNumberFormat="1" applyFont="1" applyFill="1" applyBorder="1" applyAlignment="1" applyProtection="1">
      <protection locked="0"/>
    </xf>
    <xf numFmtId="0" fontId="88" fillId="24" borderId="0" xfId="0" applyFont="1" applyFill="1" applyBorder="1" applyProtection="1">
      <protection locked="0"/>
    </xf>
    <xf numFmtId="0" fontId="125" fillId="31" borderId="37" xfId="0" applyFont="1" applyFill="1" applyBorder="1" applyProtection="1">
      <protection locked="0"/>
    </xf>
    <xf numFmtId="0" fontId="88" fillId="31" borderId="0" xfId="0" applyFont="1" applyFill="1" applyBorder="1" applyAlignment="1" applyProtection="1">
      <protection locked="0"/>
    </xf>
    <xf numFmtId="0" fontId="88" fillId="31" borderId="0" xfId="0" applyFont="1" applyFill="1" applyBorder="1" applyProtection="1">
      <protection locked="0"/>
    </xf>
    <xf numFmtId="0" fontId="88" fillId="31" borderId="38" xfId="0" applyFont="1" applyFill="1" applyBorder="1" applyProtection="1">
      <protection locked="0"/>
    </xf>
    <xf numFmtId="0" fontId="88" fillId="0" borderId="44" xfId="0" applyFont="1" applyFill="1" applyBorder="1" applyProtection="1">
      <protection locked="0"/>
    </xf>
    <xf numFmtId="0" fontId="4" fillId="24" borderId="0" xfId="58" applyFont="1" applyFill="1" applyBorder="1" applyProtection="1">
      <protection locked="0"/>
    </xf>
    <xf numFmtId="0" fontId="1" fillId="24" borderId="0" xfId="58" applyFont="1" applyFill="1" applyBorder="1" applyProtection="1">
      <protection locked="0"/>
    </xf>
    <xf numFmtId="0" fontId="1" fillId="24" borderId="0" xfId="58" applyFill="1" applyAlignment="1" applyProtection="1">
      <alignment wrapText="1"/>
      <protection locked="0"/>
    </xf>
    <xf numFmtId="0" fontId="4" fillId="24" borderId="0" xfId="55" applyFont="1" applyFill="1" applyBorder="1" applyProtection="1">
      <protection locked="0"/>
    </xf>
    <xf numFmtId="0" fontId="4" fillId="24" borderId="0" xfId="55" applyFont="1" applyFill="1" applyProtection="1">
      <protection locked="0"/>
    </xf>
    <xf numFmtId="41" fontId="144" fillId="41" borderId="81" xfId="83" applyNumberFormat="1" applyFont="1" applyFill="1" applyBorder="1" applyAlignment="1" applyProtection="1">
      <alignment vertical="center"/>
    </xf>
    <xf numFmtId="41" fontId="144" fillId="0" borderId="259" xfId="68" applyNumberFormat="1" applyFont="1" applyFill="1" applyBorder="1" applyAlignment="1" applyProtection="1">
      <alignment vertical="center"/>
      <protection locked="0"/>
    </xf>
    <xf numFmtId="41" fontId="144" fillId="36" borderId="260" xfId="83" applyNumberFormat="1" applyFont="1" applyFill="1" applyBorder="1" applyAlignment="1" applyProtection="1">
      <alignment vertical="center"/>
    </xf>
    <xf numFmtId="0" fontId="30" fillId="0" borderId="10" xfId="42" applyFont="1" applyBorder="1" applyAlignment="1" applyProtection="1">
      <alignment vertical="center"/>
    </xf>
    <xf numFmtId="9" fontId="4" fillId="24" borderId="19" xfId="61" applyFont="1" applyFill="1" applyBorder="1" applyAlignment="1" applyProtection="1">
      <alignment horizontal="right" vertical="top" wrapText="1"/>
      <protection locked="0"/>
    </xf>
    <xf numFmtId="9" fontId="4" fillId="24" borderId="20" xfId="61" applyFont="1" applyFill="1" applyBorder="1" applyAlignment="1" applyProtection="1">
      <alignment horizontal="right" vertical="top" wrapText="1"/>
      <protection locked="0"/>
    </xf>
    <xf numFmtId="9" fontId="4" fillId="24" borderId="21" xfId="61" applyFont="1" applyFill="1" applyBorder="1" applyAlignment="1" applyProtection="1">
      <alignment horizontal="right" vertical="top" wrapText="1"/>
      <protection locked="0"/>
    </xf>
    <xf numFmtId="9" fontId="4" fillId="24" borderId="77" xfId="61" applyFont="1" applyFill="1" applyBorder="1" applyAlignment="1" applyProtection="1">
      <alignment horizontal="center" vertical="top" wrapText="1"/>
      <protection locked="0"/>
    </xf>
    <xf numFmtId="9" fontId="4" fillId="24" borderId="78" xfId="61" applyFont="1" applyFill="1" applyBorder="1" applyAlignment="1" applyProtection="1">
      <alignment horizontal="center" vertical="top" wrapText="1"/>
      <protection locked="0"/>
    </xf>
    <xf numFmtId="9" fontId="4" fillId="24" borderId="79" xfId="61" applyFont="1" applyFill="1" applyBorder="1" applyAlignment="1" applyProtection="1">
      <alignment horizontal="center" vertical="top" wrapText="1"/>
      <protection locked="0"/>
    </xf>
    <xf numFmtId="49" fontId="95" fillId="0" borderId="0" xfId="0" applyNumberFormat="1" applyFont="1" applyAlignment="1" applyProtection="1">
      <alignment horizontal="center"/>
      <protection locked="0"/>
    </xf>
    <xf numFmtId="0" fontId="95" fillId="0" borderId="0" xfId="0" applyFont="1" applyAlignment="1" applyProtection="1">
      <alignment horizontal="center"/>
      <protection locked="0"/>
    </xf>
    <xf numFmtId="0" fontId="95" fillId="0" borderId="0" xfId="0" applyFont="1" applyBorder="1" applyAlignment="1" applyProtection="1">
      <alignment horizontal="center"/>
      <protection locked="0"/>
    </xf>
    <xf numFmtId="0" fontId="0" fillId="0" borderId="0" xfId="0" applyFont="1" applyBorder="1" applyAlignment="1" applyProtection="1">
      <alignment horizontal="left" wrapText="1"/>
      <protection locked="0"/>
    </xf>
    <xf numFmtId="0" fontId="93" fillId="0" borderId="0" xfId="0" applyFont="1" applyFill="1" applyBorder="1" applyAlignment="1" applyProtection="1">
      <alignment horizontal="left" wrapText="1"/>
      <protection locked="0"/>
    </xf>
    <xf numFmtId="0" fontId="93" fillId="0" borderId="0" xfId="0" applyFont="1" applyFill="1" applyBorder="1" applyAlignment="1" applyProtection="1">
      <alignment horizontal="left" vertical="top" wrapText="1"/>
      <protection locked="0"/>
    </xf>
    <xf numFmtId="0" fontId="93" fillId="0" borderId="0" xfId="0" applyFont="1" applyFill="1" applyBorder="1" applyAlignment="1" applyProtection="1">
      <alignment vertical="top" wrapText="1"/>
      <protection locked="0"/>
    </xf>
    <xf numFmtId="0" fontId="0" fillId="0" borderId="107" xfId="0" applyFont="1" applyBorder="1" applyProtection="1">
      <protection locked="0"/>
    </xf>
    <xf numFmtId="0" fontId="0" fillId="0" borderId="0" xfId="0" applyFont="1" applyFill="1" applyBorder="1" applyAlignment="1" applyProtection="1">
      <alignment horizontal="center" vertical="center"/>
      <protection locked="0"/>
    </xf>
    <xf numFmtId="0" fontId="93" fillId="0" borderId="0" xfId="0" applyFont="1" applyFill="1" applyBorder="1" applyProtection="1">
      <protection locked="0"/>
    </xf>
    <xf numFmtId="0" fontId="0" fillId="0" borderId="107" xfId="0" applyFont="1" applyFill="1" applyBorder="1" applyAlignment="1" applyProtection="1">
      <alignment horizontal="left" vertical="top" wrapText="1"/>
      <protection locked="0"/>
    </xf>
    <xf numFmtId="0" fontId="95" fillId="0" borderId="0" xfId="0" applyFont="1" applyFill="1" applyAlignment="1" applyProtection="1">
      <alignment horizontal="center"/>
      <protection locked="0"/>
    </xf>
    <xf numFmtId="166" fontId="14" fillId="24" borderId="0" xfId="29" applyNumberFormat="1" applyFont="1" applyFill="1" applyBorder="1" applyProtection="1"/>
    <xf numFmtId="9" fontId="83" fillId="27" borderId="0" xfId="61" applyFont="1" applyFill="1" applyProtection="1"/>
    <xf numFmtId="166" fontId="14" fillId="24" borderId="10" xfId="29" applyNumberFormat="1" applyFont="1" applyFill="1" applyBorder="1" applyProtection="1"/>
    <xf numFmtId="0" fontId="59" fillId="0" borderId="0" xfId="0" applyFont="1" applyFill="1" applyProtection="1"/>
    <xf numFmtId="0" fontId="87" fillId="0" borderId="0" xfId="0" applyFont="1" applyFill="1" applyBorder="1" applyAlignment="1" applyProtection="1">
      <alignment vertical="center" wrapText="1"/>
    </xf>
    <xf numFmtId="0" fontId="87" fillId="28" borderId="103" xfId="0" applyFont="1" applyFill="1" applyBorder="1" applyAlignment="1" applyProtection="1">
      <alignment horizontal="center" vertical="center" wrapText="1"/>
    </xf>
    <xf numFmtId="0" fontId="87" fillId="28" borderId="15" xfId="0" applyFont="1" applyFill="1" applyBorder="1" applyAlignment="1" applyProtection="1">
      <alignment horizontal="center" vertical="center" wrapText="1"/>
    </xf>
    <xf numFmtId="0" fontId="87" fillId="28" borderId="104" xfId="0" applyFont="1" applyFill="1" applyBorder="1" applyAlignment="1" applyProtection="1">
      <alignment horizontal="center" vertical="center" wrapText="1"/>
    </xf>
    <xf numFmtId="0" fontId="87" fillId="28" borderId="98" xfId="0" applyFont="1" applyFill="1" applyBorder="1" applyAlignment="1" applyProtection="1">
      <alignment horizontal="center" vertical="center" wrapText="1"/>
    </xf>
    <xf numFmtId="0" fontId="87" fillId="28" borderId="101" xfId="0" applyFont="1" applyFill="1" applyBorder="1" applyAlignment="1" applyProtection="1">
      <alignment horizontal="center" vertical="center" wrapText="1"/>
    </xf>
    <xf numFmtId="0" fontId="87" fillId="28" borderId="105" xfId="0" applyFont="1" applyFill="1" applyBorder="1" applyAlignment="1" applyProtection="1">
      <alignment horizontal="center" vertical="center" wrapText="1"/>
    </xf>
    <xf numFmtId="0" fontId="87" fillId="28" borderId="106" xfId="0" applyFont="1" applyFill="1" applyBorder="1" applyAlignment="1" applyProtection="1">
      <alignment horizontal="center" vertical="center" wrapText="1"/>
    </xf>
    <xf numFmtId="0" fontId="87" fillId="28" borderId="69" xfId="0" applyFont="1" applyFill="1" applyBorder="1" applyAlignment="1" applyProtection="1">
      <alignment horizontal="center" vertical="center" wrapText="1"/>
    </xf>
    <xf numFmtId="0" fontId="87" fillId="28" borderId="102" xfId="0" applyFont="1" applyFill="1" applyBorder="1" applyAlignment="1" applyProtection="1">
      <alignment horizontal="center" vertical="center" wrapText="1"/>
    </xf>
    <xf numFmtId="0" fontId="87" fillId="28" borderId="70" xfId="0" applyFont="1" applyFill="1" applyBorder="1" applyAlignment="1" applyProtection="1">
      <alignment horizontal="center" vertical="center" wrapText="1"/>
    </xf>
    <xf numFmtId="0" fontId="87" fillId="0" borderId="0" xfId="0" applyFont="1" applyFill="1" applyBorder="1" applyAlignment="1" applyProtection="1">
      <alignment vertical="center"/>
    </xf>
    <xf numFmtId="0" fontId="5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59" fillId="0" borderId="0" xfId="0" applyFont="1" applyFill="1" applyBorder="1" applyAlignment="1" applyProtection="1">
      <alignment vertical="center"/>
    </xf>
    <xf numFmtId="0" fontId="112" fillId="0" borderId="0" xfId="0" applyFont="1" applyAlignment="1" applyProtection="1">
      <alignment wrapText="1"/>
    </xf>
    <xf numFmtId="0" fontId="87" fillId="0" borderId="0" xfId="0" applyFont="1" applyBorder="1" applyAlignment="1" applyProtection="1">
      <alignment vertical="center"/>
    </xf>
    <xf numFmtId="0" fontId="87" fillId="0" borderId="0" xfId="0" applyFont="1" applyBorder="1" applyAlignment="1" applyProtection="1">
      <alignment horizontal="center" vertical="center"/>
    </xf>
    <xf numFmtId="0" fontId="86" fillId="0" borderId="99" xfId="0" applyFont="1" applyFill="1" applyBorder="1" applyAlignment="1" applyProtection="1">
      <alignment horizontal="center" vertical="center" wrapText="1"/>
      <protection locked="0"/>
    </xf>
    <xf numFmtId="0" fontId="86" fillId="0" borderId="25" xfId="0" applyFont="1" applyFill="1" applyBorder="1" applyAlignment="1" applyProtection="1">
      <alignment horizontal="center" vertical="center" wrapText="1"/>
      <protection locked="0"/>
    </xf>
    <xf numFmtId="0" fontId="86" fillId="0" borderId="138" xfId="0" applyFont="1" applyFill="1" applyBorder="1" applyAlignment="1" applyProtection="1">
      <alignment horizontal="center" vertical="center" wrapText="1"/>
      <protection locked="0"/>
    </xf>
    <xf numFmtId="0" fontId="86" fillId="0" borderId="23" xfId="0" applyFont="1" applyFill="1" applyBorder="1" applyAlignment="1" applyProtection="1">
      <alignment horizontal="center" vertical="center" wrapText="1"/>
      <protection locked="0"/>
    </xf>
    <xf numFmtId="0" fontId="86" fillId="0" borderId="13" xfId="0" applyFont="1" applyFill="1" applyBorder="1" applyAlignment="1" applyProtection="1">
      <alignment horizontal="center" vertical="center" wrapText="1"/>
      <protection locked="0"/>
    </xf>
    <xf numFmtId="0" fontId="86" fillId="0" borderId="93" xfId="0" applyFont="1" applyFill="1" applyBorder="1" applyAlignment="1" applyProtection="1">
      <alignment horizontal="center" vertical="center" wrapText="1"/>
      <protection locked="0"/>
    </xf>
    <xf numFmtId="0" fontId="86" fillId="0" borderId="80" xfId="0" applyFont="1" applyFill="1" applyBorder="1" applyAlignment="1" applyProtection="1">
      <alignment horizontal="center" vertical="center" wrapText="1"/>
      <protection locked="0"/>
    </xf>
    <xf numFmtId="0" fontId="86" fillId="0" borderId="71" xfId="0" applyFont="1" applyFill="1" applyBorder="1" applyAlignment="1" applyProtection="1">
      <alignment horizontal="center" vertical="center" wrapText="1"/>
      <protection locked="0"/>
    </xf>
    <xf numFmtId="0" fontId="86" fillId="0" borderId="133" xfId="0" applyFont="1" applyFill="1" applyBorder="1" applyAlignment="1" applyProtection="1">
      <alignment horizontal="center" vertical="center" wrapText="1"/>
      <protection locked="0"/>
    </xf>
    <xf numFmtId="0" fontId="86" fillId="0" borderId="28" xfId="0" applyFont="1" applyFill="1" applyBorder="1" applyAlignment="1" applyProtection="1">
      <alignment horizontal="center" vertical="center" wrapText="1"/>
      <protection locked="0"/>
    </xf>
    <xf numFmtId="0" fontId="86" fillId="0" borderId="139" xfId="0" applyFont="1" applyFill="1" applyBorder="1" applyAlignment="1" applyProtection="1">
      <alignment horizontal="center" vertical="center" wrapText="1"/>
      <protection locked="0"/>
    </xf>
    <xf numFmtId="0" fontId="1" fillId="27" borderId="0" xfId="56" applyFont="1" applyFill="1" applyBorder="1" applyAlignment="1" applyProtection="1">
      <alignment horizontal="center"/>
      <protection locked="0"/>
    </xf>
    <xf numFmtId="14" fontId="88" fillId="27" borderId="13" xfId="0" applyNumberFormat="1" applyFont="1" applyFill="1" applyBorder="1" applyAlignment="1" applyProtection="1">
      <alignment vertical="top" wrapText="1"/>
      <protection locked="0"/>
    </xf>
    <xf numFmtId="14" fontId="88" fillId="27" borderId="28" xfId="0" applyNumberFormat="1" applyFont="1" applyFill="1" applyBorder="1" applyAlignment="1" applyProtection="1">
      <alignment vertical="top" wrapText="1"/>
      <protection locked="0"/>
    </xf>
    <xf numFmtId="41" fontId="144" fillId="0" borderId="252" xfId="83" applyNumberFormat="1" applyFont="1" applyFill="1" applyBorder="1" applyAlignment="1" applyProtection="1">
      <alignment vertical="center" wrapText="1"/>
      <protection locked="0"/>
    </xf>
    <xf numFmtId="41" fontId="144" fillId="0" borderId="104" xfId="83" applyNumberFormat="1" applyFont="1" applyFill="1" applyBorder="1" applyAlignment="1" applyProtection="1">
      <alignment vertical="center" wrapText="1"/>
      <protection locked="0"/>
    </xf>
    <xf numFmtId="170" fontId="14" fillId="24" borderId="121" xfId="61" applyNumberFormat="1" applyFont="1" applyFill="1" applyBorder="1" applyProtection="1">
      <protection locked="0"/>
    </xf>
    <xf numFmtId="170" fontId="14" fillId="24" borderId="120" xfId="61" applyNumberFormat="1" applyFont="1" applyFill="1" applyBorder="1" applyProtection="1">
      <protection locked="0"/>
    </xf>
    <xf numFmtId="170" fontId="14" fillId="24" borderId="122" xfId="61" applyNumberFormat="1" applyFont="1" applyFill="1" applyBorder="1" applyProtection="1">
      <protection locked="0"/>
    </xf>
    <xf numFmtId="167" fontId="14" fillId="28" borderId="126" xfId="28" applyNumberFormat="1" applyFont="1" applyFill="1" applyBorder="1" applyAlignment="1" applyProtection="1">
      <alignment horizontal="center" vertical="center"/>
      <protection locked="0"/>
    </xf>
    <xf numFmtId="167" fontId="14" fillId="28" borderId="131" xfId="28" applyNumberFormat="1" applyFont="1" applyFill="1" applyBorder="1" applyAlignment="1" applyProtection="1">
      <alignment horizontal="center" vertical="center"/>
      <protection locked="0"/>
    </xf>
    <xf numFmtId="0" fontId="93" fillId="0" borderId="0" xfId="0" applyFont="1" applyBorder="1" applyAlignment="1" applyProtection="1">
      <alignment horizontal="left" wrapText="1"/>
      <protection locked="0"/>
    </xf>
    <xf numFmtId="0" fontId="95" fillId="0" borderId="0" xfId="0" applyFont="1" applyBorder="1" applyAlignment="1" applyProtection="1">
      <alignment horizontal="left" wrapText="1"/>
      <protection locked="0"/>
    </xf>
    <xf numFmtId="0" fontId="93" fillId="0" borderId="0" xfId="0" applyFont="1" applyBorder="1" applyAlignment="1" applyProtection="1">
      <alignment horizontal="left"/>
      <protection locked="0"/>
    </xf>
    <xf numFmtId="0" fontId="6" fillId="0" borderId="0" xfId="82" applyFont="1" applyFill="1" applyBorder="1" applyAlignment="1" applyProtection="1"/>
    <xf numFmtId="0" fontId="6" fillId="0" borderId="0" xfId="82" applyFont="1" applyFill="1" applyBorder="1" applyAlignment="1" applyProtection="1">
      <alignment vertical="top" wrapText="1"/>
    </xf>
    <xf numFmtId="0" fontId="6" fillId="0" borderId="0" xfId="82" applyFont="1" applyFill="1" applyBorder="1" applyAlignment="1" applyProtection="1">
      <alignment wrapText="1"/>
    </xf>
    <xf numFmtId="0" fontId="28" fillId="0" borderId="0" xfId="82" applyFont="1" applyFill="1" applyBorder="1" applyAlignment="1" applyProtection="1">
      <alignment vertical="top" wrapText="1"/>
    </xf>
    <xf numFmtId="0" fontId="28" fillId="0" borderId="0" xfId="82" applyFont="1" applyFill="1" applyBorder="1" applyAlignment="1" applyProtection="1">
      <alignment horizontal="center" vertical="top" wrapText="1"/>
    </xf>
    <xf numFmtId="0" fontId="28" fillId="0" borderId="0" xfId="82" applyFont="1" applyFill="1" applyBorder="1" applyAlignment="1" applyProtection="1">
      <alignment horizontal="center" wrapText="1"/>
    </xf>
    <xf numFmtId="0" fontId="28" fillId="0" borderId="0" xfId="71" applyFont="1" applyFill="1" applyBorder="1" applyAlignment="1" applyProtection="1">
      <alignment horizontal="center" vertical="top" wrapText="1"/>
    </xf>
    <xf numFmtId="0" fontId="119" fillId="0" borderId="0" xfId="44" applyFont="1" applyFill="1" applyAlignment="1" applyProtection="1">
      <alignment horizontal="center" vertical="center" wrapText="1"/>
    </xf>
    <xf numFmtId="0" fontId="153" fillId="0" borderId="0" xfId="44" applyFont="1" applyFill="1" applyAlignment="1" applyProtection="1">
      <alignment horizontal="center" vertical="center" wrapText="1"/>
    </xf>
    <xf numFmtId="0" fontId="58" fillId="0" borderId="0" xfId="44" applyFont="1" applyAlignment="1" applyProtection="1">
      <alignment horizontal="left" vertical="top" wrapText="1"/>
    </xf>
    <xf numFmtId="0" fontId="0" fillId="30" borderId="93" xfId="0" applyFont="1" applyFill="1" applyBorder="1" applyAlignment="1" applyProtection="1">
      <alignment horizontal="center" wrapText="1"/>
      <protection locked="0"/>
    </xf>
    <xf numFmtId="0" fontId="0" fillId="30" borderId="57" xfId="0" applyFont="1" applyFill="1" applyBorder="1" applyAlignment="1" applyProtection="1">
      <alignment horizontal="center" wrapText="1"/>
      <protection locked="0"/>
    </xf>
    <xf numFmtId="0" fontId="0" fillId="30" borderId="20" xfId="0" applyFont="1" applyFill="1" applyBorder="1" applyAlignment="1" applyProtection="1">
      <alignment horizontal="center" wrapText="1"/>
      <protection locked="0"/>
    </xf>
    <xf numFmtId="9" fontId="95" fillId="0" borderId="0" xfId="61" applyFont="1" applyBorder="1" applyAlignment="1" applyProtection="1">
      <alignment horizontal="left"/>
      <protection locked="0"/>
    </xf>
    <xf numFmtId="0" fontId="0" fillId="0" borderId="0" xfId="0" applyAlignment="1" applyProtection="1">
      <alignment horizontal="left"/>
      <protection locked="0"/>
    </xf>
    <xf numFmtId="0" fontId="88" fillId="0" borderId="10" xfId="0" applyFont="1" applyFill="1" applyBorder="1" applyAlignment="1" applyProtection="1">
      <protection locked="0"/>
    </xf>
    <xf numFmtId="0" fontId="88" fillId="0" borderId="92" xfId="0" applyFont="1" applyFill="1" applyBorder="1" applyAlignment="1" applyProtection="1">
      <protection locked="0"/>
    </xf>
    <xf numFmtId="0" fontId="88" fillId="0" borderId="10" xfId="0" applyFont="1" applyFill="1" applyBorder="1" applyProtection="1">
      <protection locked="0"/>
    </xf>
    <xf numFmtId="0" fontId="88" fillId="0" borderId="39" xfId="0" applyFont="1" applyFill="1" applyBorder="1" applyProtection="1">
      <protection locked="0"/>
    </xf>
    <xf numFmtId="0" fontId="0" fillId="0" borderId="0" xfId="0" applyAlignment="1" applyProtection="1">
      <alignment wrapText="1"/>
      <protection locked="0"/>
    </xf>
    <xf numFmtId="0" fontId="16" fillId="24" borderId="0" xfId="56" applyFont="1" applyFill="1" applyBorder="1" applyAlignment="1" applyProtection="1">
      <alignment horizontal="center"/>
      <protection locked="0"/>
    </xf>
    <xf numFmtId="0" fontId="0" fillId="0" borderId="0" xfId="0" applyProtection="1">
      <protection locked="0"/>
    </xf>
    <xf numFmtId="0" fontId="62" fillId="0" borderId="0" xfId="56" applyFont="1" applyFill="1" applyBorder="1" applyAlignment="1" applyProtection="1">
      <alignment vertical="center"/>
      <protection locked="0"/>
    </xf>
    <xf numFmtId="0" fontId="1" fillId="0" borderId="0" xfId="56" applyFont="1" applyFill="1" applyBorder="1" applyAlignment="1" applyProtection="1">
      <alignment vertical="center"/>
      <protection locked="0"/>
    </xf>
    <xf numFmtId="0" fontId="2" fillId="0" borderId="0" xfId="56" applyFont="1" applyFill="1" applyBorder="1" applyAlignment="1" applyProtection="1">
      <alignment horizontal="center" vertical="center"/>
      <protection locked="0"/>
    </xf>
    <xf numFmtId="0" fontId="2" fillId="28" borderId="0" xfId="56" applyFont="1" applyFill="1" applyBorder="1" applyAlignment="1" applyProtection="1">
      <alignment vertical="center"/>
      <protection locked="0"/>
    </xf>
    <xf numFmtId="0" fontId="1" fillId="28" borderId="0" xfId="56" applyFont="1" applyFill="1" applyBorder="1" applyAlignment="1" applyProtection="1">
      <alignment vertical="center"/>
      <protection locked="0"/>
    </xf>
    <xf numFmtId="0" fontId="2" fillId="28" borderId="0" xfId="56"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15" fillId="0" borderId="0" xfId="56" applyFont="1" applyFill="1" applyBorder="1" applyAlignment="1" applyProtection="1">
      <alignment vertical="center"/>
      <protection locked="0"/>
    </xf>
    <xf numFmtId="0" fontId="2" fillId="0" borderId="0" xfId="56" applyFont="1" applyFill="1" applyBorder="1" applyAlignment="1" applyProtection="1">
      <alignment vertical="center"/>
      <protection locked="0"/>
    </xf>
    <xf numFmtId="0" fontId="0" fillId="0" borderId="0" xfId="0" applyFont="1" applyFill="1" applyAlignment="1" applyProtection="1">
      <alignment vertical="center"/>
      <protection locked="0"/>
    </xf>
    <xf numFmtId="43" fontId="1" fillId="0" borderId="0" xfId="28" applyFont="1" applyFill="1" applyBorder="1" applyAlignment="1" applyProtection="1">
      <alignment vertical="center"/>
      <protection locked="0"/>
    </xf>
    <xf numFmtId="0" fontId="2" fillId="0" borderId="32" xfId="56" applyFont="1" applyFill="1" applyBorder="1" applyAlignment="1" applyProtection="1">
      <alignment vertical="center"/>
      <protection locked="0"/>
    </xf>
    <xf numFmtId="0" fontId="1" fillId="0" borderId="32" xfId="56" applyFont="1" applyFill="1" applyBorder="1" applyAlignment="1" applyProtection="1">
      <alignment vertical="center"/>
      <protection locked="0"/>
    </xf>
    <xf numFmtId="0" fontId="1" fillId="0" borderId="0" xfId="56" applyFont="1" applyFill="1" applyBorder="1" applyAlignment="1" applyProtection="1">
      <alignment horizontal="left" vertical="center" wrapText="1"/>
      <protection locked="0"/>
    </xf>
    <xf numFmtId="0" fontId="0" fillId="0" borderId="86" xfId="0" applyFont="1" applyFill="1" applyBorder="1" applyAlignment="1" applyProtection="1">
      <alignment vertical="center"/>
      <protection locked="0"/>
    </xf>
    <xf numFmtId="0" fontId="0" fillId="0" borderId="32" xfId="0" applyFont="1" applyFill="1" applyBorder="1" applyAlignment="1" applyProtection="1">
      <alignment vertical="center"/>
      <protection locked="0"/>
    </xf>
    <xf numFmtId="0" fontId="15" fillId="0" borderId="32" xfId="56" applyFont="1" applyFill="1" applyBorder="1" applyAlignment="1" applyProtection="1">
      <alignment vertical="center"/>
      <protection locked="0"/>
    </xf>
    <xf numFmtId="0" fontId="1" fillId="0" borderId="0" xfId="56" applyFont="1" applyFill="1" applyBorder="1" applyAlignment="1" applyProtection="1">
      <alignment horizontal="left" vertical="center"/>
      <protection locked="0"/>
    </xf>
    <xf numFmtId="0" fontId="1" fillId="0" borderId="57" xfId="56" applyFont="1" applyFill="1" applyBorder="1" applyAlignment="1" applyProtection="1">
      <alignment vertical="center"/>
      <protection locked="0"/>
    </xf>
    <xf numFmtId="0" fontId="1" fillId="0" borderId="107" xfId="56" applyFont="1" applyFill="1" applyBorder="1" applyAlignment="1" applyProtection="1">
      <alignment vertical="center"/>
      <protection locked="0"/>
    </xf>
    <xf numFmtId="0" fontId="84" fillId="0" borderId="0" xfId="0" applyFont="1" applyFill="1" applyAlignment="1" applyProtection="1">
      <alignment vertical="center"/>
      <protection locked="0"/>
    </xf>
    <xf numFmtId="0" fontId="1" fillId="0" borderId="137" xfId="56" applyFont="1" applyFill="1" applyBorder="1" applyAlignment="1" applyProtection="1">
      <alignment vertical="center"/>
      <protection locked="0"/>
    </xf>
    <xf numFmtId="43" fontId="1" fillId="0" borderId="32" xfId="28" applyFont="1" applyFill="1" applyBorder="1" applyAlignment="1" applyProtection="1">
      <alignment vertical="center"/>
      <protection locked="0"/>
    </xf>
    <xf numFmtId="0" fontId="1" fillId="0" borderId="84" xfId="56" applyFont="1" applyFill="1" applyBorder="1" applyAlignment="1" applyProtection="1">
      <alignment vertical="center"/>
      <protection locked="0"/>
    </xf>
    <xf numFmtId="0" fontId="1" fillId="0" borderId="10" xfId="56" applyFont="1" applyFill="1" applyBorder="1" applyAlignment="1" applyProtection="1">
      <alignment vertical="center"/>
      <protection locked="0"/>
    </xf>
    <xf numFmtId="0" fontId="15" fillId="0" borderId="10" xfId="56" applyFont="1" applyFill="1" applyBorder="1" applyAlignment="1" applyProtection="1">
      <alignment vertical="center"/>
      <protection locked="0"/>
    </xf>
    <xf numFmtId="0" fontId="2" fillId="0" borderId="0" xfId="56" applyFont="1" applyFill="1" applyBorder="1" applyAlignment="1" applyProtection="1">
      <alignment horizontal="left" vertical="center"/>
      <protection locked="0"/>
    </xf>
    <xf numFmtId="0" fontId="2" fillId="0" borderId="0" xfId="56" applyFont="1" applyFill="1" applyBorder="1" applyAlignment="1" applyProtection="1">
      <alignment horizontal="left" vertical="center" wrapText="1"/>
      <protection locked="0"/>
    </xf>
    <xf numFmtId="0" fontId="1" fillId="0" borderId="0" xfId="56" applyFont="1" applyFill="1" applyBorder="1" applyAlignment="1" applyProtection="1">
      <alignment horizontal="left" vertical="top"/>
      <protection locked="0"/>
    </xf>
    <xf numFmtId="0" fontId="1" fillId="0" borderId="0" xfId="56" applyFont="1" applyFill="1" applyBorder="1" applyAlignment="1" applyProtection="1">
      <alignment vertical="top"/>
      <protection locked="0"/>
    </xf>
    <xf numFmtId="0" fontId="1" fillId="0" borderId="0" xfId="56" applyFont="1" applyFill="1" applyBorder="1" applyAlignment="1" applyProtection="1">
      <alignment vertical="center" wrapText="1"/>
      <protection locked="0"/>
    </xf>
    <xf numFmtId="0" fontId="1" fillId="0" borderId="86" xfId="56" applyFont="1" applyFill="1" applyBorder="1" applyAlignment="1" applyProtection="1">
      <alignment horizontal="left" vertical="center"/>
      <protection locked="0"/>
    </xf>
    <xf numFmtId="0" fontId="1" fillId="0" borderId="0" xfId="56" applyFont="1" applyFill="1" applyBorder="1" applyAlignment="1" applyProtection="1">
      <alignment horizontal="left" vertical="top" wrapText="1"/>
      <protection locked="0"/>
    </xf>
    <xf numFmtId="0" fontId="84" fillId="28" borderId="0" xfId="56" applyFont="1" applyFill="1" applyBorder="1" applyAlignment="1" applyProtection="1">
      <alignment vertical="center"/>
      <protection locked="0"/>
    </xf>
    <xf numFmtId="0" fontId="0" fillId="0" borderId="0" xfId="0" applyFill="1" applyProtection="1">
      <protection locked="0"/>
    </xf>
    <xf numFmtId="0" fontId="0" fillId="0" borderId="0" xfId="0" applyAlignment="1" applyProtection="1">
      <alignment horizontal="center"/>
      <protection locked="0"/>
    </xf>
    <xf numFmtId="0" fontId="85" fillId="0" borderId="0" xfId="0" applyFont="1" applyProtection="1">
      <protection locked="0"/>
    </xf>
    <xf numFmtId="0" fontId="0" fillId="0" borderId="0" xfId="0" applyBorder="1" applyProtection="1">
      <protection locked="0"/>
    </xf>
    <xf numFmtId="0" fontId="85" fillId="0" borderId="0" xfId="0" applyFont="1" applyFill="1" applyProtection="1">
      <protection locked="0"/>
    </xf>
    <xf numFmtId="0" fontId="0" fillId="0" borderId="0" xfId="0" applyFill="1" applyBorder="1" applyProtection="1">
      <protection locked="0"/>
    </xf>
    <xf numFmtId="0" fontId="0" fillId="0" borderId="0" xfId="0" applyFill="1" applyBorder="1" applyAlignment="1" applyProtection="1">
      <alignment wrapText="1"/>
      <protection locked="0"/>
    </xf>
    <xf numFmtId="0" fontId="0" fillId="0" borderId="0" xfId="0" applyBorder="1" applyAlignment="1" applyProtection="1">
      <alignment wrapText="1"/>
      <protection locked="0"/>
    </xf>
    <xf numFmtId="0" fontId="85" fillId="0" borderId="0" xfId="0" applyFont="1" applyBorder="1" applyAlignment="1" applyProtection="1">
      <alignment horizontal="left"/>
      <protection locked="0"/>
    </xf>
    <xf numFmtId="0" fontId="85" fillId="0" borderId="0" xfId="0" applyFont="1" applyBorder="1" applyAlignment="1" applyProtection="1">
      <alignment horizontal="right"/>
      <protection locked="0"/>
    </xf>
    <xf numFmtId="0" fontId="89" fillId="27" borderId="0" xfId="0" applyFont="1" applyFill="1" applyAlignment="1" applyProtection="1">
      <alignment horizontal="center"/>
      <protection locked="0"/>
    </xf>
    <xf numFmtId="0" fontId="84" fillId="27" borderId="0" xfId="0" applyFont="1" applyFill="1" applyProtection="1">
      <protection locked="0"/>
    </xf>
    <xf numFmtId="0" fontId="0" fillId="27" borderId="0" xfId="0" applyFill="1" applyProtection="1">
      <protection locked="0"/>
    </xf>
    <xf numFmtId="0" fontId="0" fillId="27" borderId="0" xfId="0" applyFill="1" applyAlignment="1" applyProtection="1">
      <alignment wrapText="1"/>
      <protection locked="0"/>
    </xf>
    <xf numFmtId="0" fontId="0" fillId="27" borderId="0" xfId="0" applyFill="1" applyAlignment="1" applyProtection="1">
      <protection locked="0"/>
    </xf>
    <xf numFmtId="6" fontId="0" fillId="27" borderId="0" xfId="0" applyNumberFormat="1" applyFill="1" applyAlignment="1" applyProtection="1">
      <protection locked="0"/>
    </xf>
    <xf numFmtId="0" fontId="0" fillId="27" borderId="0" xfId="0" applyFont="1" applyFill="1" applyAlignment="1" applyProtection="1">
      <protection locked="0"/>
    </xf>
    <xf numFmtId="0" fontId="0" fillId="27" borderId="10" xfId="0" applyFont="1" applyFill="1" applyBorder="1" applyAlignment="1" applyProtection="1">
      <protection locked="0"/>
    </xf>
    <xf numFmtId="0" fontId="84" fillId="27" borderId="0" xfId="0" applyFont="1" applyFill="1" applyBorder="1" applyAlignment="1" applyProtection="1">
      <protection locked="0"/>
    </xf>
    <xf numFmtId="0" fontId="0" fillId="28" borderId="0" xfId="0" applyFill="1" applyProtection="1">
      <protection locked="0"/>
    </xf>
    <xf numFmtId="0" fontId="84" fillId="27" borderId="0" xfId="0" applyFont="1" applyFill="1" applyAlignment="1" applyProtection="1">
      <protection locked="0"/>
    </xf>
    <xf numFmtId="164" fontId="0" fillId="27" borderId="0" xfId="0" applyNumberFormat="1" applyFont="1" applyFill="1" applyProtection="1"/>
    <xf numFmtId="164" fontId="0" fillId="27" borderId="0" xfId="0" applyNumberFormat="1" applyFill="1" applyBorder="1" applyAlignment="1" applyProtection="1">
      <alignment horizontal="right"/>
    </xf>
    <xf numFmtId="164" fontId="84" fillId="27" borderId="0" xfId="0" applyNumberFormat="1" applyFont="1" applyFill="1" applyProtection="1"/>
    <xf numFmtId="9" fontId="93" fillId="0" borderId="0" xfId="61" applyFont="1" applyBorder="1" applyProtection="1">
      <protection locked="0"/>
    </xf>
    <xf numFmtId="9" fontId="93" fillId="0" borderId="0" xfId="61" applyFont="1" applyBorder="1" applyAlignment="1" applyProtection="1">
      <alignment horizontal="right"/>
      <protection locked="0"/>
    </xf>
    <xf numFmtId="9" fontId="93" fillId="0" borderId="0" xfId="61" applyFont="1" applyFill="1" applyBorder="1" applyProtection="1">
      <protection locked="0"/>
    </xf>
    <xf numFmtId="0" fontId="0" fillId="0" borderId="0" xfId="0" applyFont="1" applyFill="1" applyBorder="1" applyAlignment="1" applyProtection="1">
      <alignment horizontal="left"/>
      <protection locked="0"/>
    </xf>
    <xf numFmtId="49" fontId="95" fillId="0" borderId="0" xfId="0" quotePrefix="1" applyNumberFormat="1" applyFont="1" applyBorder="1" applyAlignment="1" applyProtection="1">
      <alignment horizontal="center"/>
      <protection locked="0"/>
    </xf>
    <xf numFmtId="0" fontId="93" fillId="0" borderId="0" xfId="0" applyFont="1" applyProtection="1">
      <protection locked="0"/>
    </xf>
    <xf numFmtId="0" fontId="93" fillId="0" borderId="0" xfId="0" applyFont="1" applyBorder="1" applyProtection="1">
      <protection locked="0"/>
    </xf>
    <xf numFmtId="0" fontId="93" fillId="0" borderId="84" xfId="0" applyFont="1" applyFill="1" applyBorder="1" applyAlignment="1" applyProtection="1">
      <alignment horizontal="left" vertical="top" wrapText="1"/>
      <protection locked="0"/>
    </xf>
    <xf numFmtId="49" fontId="95" fillId="0" borderId="0" xfId="0" applyNumberFormat="1" applyFont="1" applyBorder="1" applyAlignment="1" applyProtection="1">
      <alignment horizontal="center" vertical="top"/>
      <protection locked="0"/>
    </xf>
    <xf numFmtId="0" fontId="94" fillId="0" borderId="0" xfId="0" applyFont="1" applyFill="1" applyBorder="1" applyProtection="1">
      <protection locked="0"/>
    </xf>
    <xf numFmtId="9" fontId="93" fillId="0" borderId="13" xfId="61" applyFont="1" applyBorder="1" applyAlignment="1" applyProtection="1">
      <alignment horizontal="right"/>
      <protection locked="0"/>
    </xf>
    <xf numFmtId="0" fontId="0" fillId="0" borderId="57" xfId="0" applyFont="1" applyFill="1" applyBorder="1" applyProtection="1">
      <protection locked="0"/>
    </xf>
    <xf numFmtId="0" fontId="0" fillId="0" borderId="84" xfId="0" applyFont="1" applyFill="1" applyBorder="1" applyProtection="1">
      <protection locked="0"/>
    </xf>
    <xf numFmtId="0" fontId="0" fillId="0" borderId="85" xfId="0" applyFont="1" applyBorder="1" applyAlignment="1" applyProtection="1">
      <alignment horizontal="left"/>
      <protection locked="0"/>
    </xf>
    <xf numFmtId="0" fontId="116" fillId="0" borderId="0" xfId="0" applyFont="1" applyBorder="1" applyAlignment="1" applyProtection="1">
      <alignment horizontal="left" indent="2"/>
      <protection locked="0"/>
    </xf>
    <xf numFmtId="0" fontId="91" fillId="0" borderId="0" xfId="0" applyFont="1" applyAlignment="1" applyProtection="1">
      <alignment vertical="top"/>
      <protection locked="0"/>
    </xf>
    <xf numFmtId="0" fontId="0" fillId="0" borderId="84" xfId="0" applyFont="1" applyFill="1" applyBorder="1" applyAlignment="1" applyProtection="1">
      <alignment horizontal="center" vertical="center"/>
      <protection locked="0"/>
    </xf>
    <xf numFmtId="0" fontId="0" fillId="0" borderId="0" xfId="0" applyBorder="1" applyAlignment="1" applyProtection="1">
      <alignment vertical="top" wrapText="1"/>
      <protection locked="0"/>
    </xf>
    <xf numFmtId="0" fontId="0" fillId="0" borderId="0" xfId="0" applyFont="1" applyAlignment="1" applyProtection="1">
      <protection locked="0"/>
    </xf>
    <xf numFmtId="0" fontId="0" fillId="0" borderId="0" xfId="0" applyAlignment="1" applyProtection="1">
      <protection locked="0"/>
    </xf>
    <xf numFmtId="0" fontId="95" fillId="0" borderId="0" xfId="0" applyFont="1" applyBorder="1" applyAlignment="1" applyProtection="1">
      <alignment horizontal="left"/>
      <protection locked="0"/>
    </xf>
    <xf numFmtId="49" fontId="95" fillId="0" borderId="0" xfId="0" applyNumberFormat="1"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Font="1" applyBorder="1" applyAlignment="1" applyProtection="1">
      <alignment vertical="center"/>
      <protection locked="0"/>
    </xf>
    <xf numFmtId="0" fontId="84" fillId="0" borderId="0" xfId="0" applyFont="1" applyProtection="1">
      <protection locked="0"/>
    </xf>
    <xf numFmtId="0" fontId="0" fillId="0" borderId="0" xfId="0" applyAlignment="1" applyProtection="1">
      <alignment horizontal="right"/>
      <protection locked="0"/>
    </xf>
    <xf numFmtId="0" fontId="0" fillId="28" borderId="0" xfId="0" applyFont="1" applyFill="1" applyBorder="1" applyProtection="1">
      <protection locked="0"/>
    </xf>
    <xf numFmtId="0" fontId="5" fillId="29" borderId="68" xfId="58" applyFont="1" applyFill="1" applyBorder="1" applyAlignment="1" applyProtection="1">
      <alignment vertical="top" wrapText="1"/>
      <protection locked="0"/>
    </xf>
    <xf numFmtId="0" fontId="4" fillId="29" borderId="69" xfId="58" applyFont="1" applyFill="1" applyBorder="1" applyAlignment="1" applyProtection="1">
      <alignment horizontal="right" vertical="top" wrapText="1"/>
      <protection locked="0"/>
    </xf>
    <xf numFmtId="1" fontId="4" fillId="29" borderId="69" xfId="58" applyNumberFormat="1" applyFont="1" applyFill="1" applyBorder="1" applyAlignment="1" applyProtection="1">
      <alignment horizontal="right" vertical="top" wrapText="1"/>
      <protection locked="0"/>
    </xf>
    <xf numFmtId="0" fontId="4" fillId="29" borderId="70" xfId="58" applyFont="1" applyFill="1" applyBorder="1" applyAlignment="1" applyProtection="1">
      <alignment horizontal="right" vertical="top" wrapText="1"/>
      <protection locked="0"/>
    </xf>
    <xf numFmtId="0" fontId="5" fillId="28" borderId="65" xfId="43" applyFont="1" applyFill="1" applyBorder="1" applyAlignment="1" applyProtection="1">
      <alignment horizontal="center" vertical="center" wrapText="1"/>
      <protection locked="0"/>
    </xf>
    <xf numFmtId="0" fontId="5" fillId="28" borderId="66" xfId="43" applyFont="1" applyFill="1" applyBorder="1" applyAlignment="1" applyProtection="1">
      <alignment horizontal="center" vertical="center" wrapText="1"/>
      <protection locked="0"/>
    </xf>
    <xf numFmtId="0" fontId="5" fillId="28" borderId="67" xfId="43" applyFont="1" applyFill="1" applyBorder="1" applyAlignment="1" applyProtection="1">
      <alignment horizontal="center" vertical="center" wrapText="1"/>
      <protection locked="0"/>
    </xf>
    <xf numFmtId="0" fontId="5" fillId="29" borderId="44" xfId="58" applyFont="1" applyFill="1" applyBorder="1" applyAlignment="1" applyProtection="1">
      <alignment vertical="top" wrapText="1"/>
      <protection locked="0"/>
    </xf>
    <xf numFmtId="37" fontId="4" fillId="29" borderId="68" xfId="58" applyNumberFormat="1" applyFont="1" applyFill="1" applyBorder="1" applyAlignment="1" applyProtection="1">
      <alignment horizontal="right" vertical="top" wrapText="1"/>
      <protection locked="0"/>
    </xf>
    <xf numFmtId="37" fontId="4" fillId="29" borderId="69" xfId="58" applyNumberFormat="1" applyFont="1" applyFill="1" applyBorder="1" applyAlignment="1" applyProtection="1">
      <alignment horizontal="right" vertical="top" wrapText="1"/>
      <protection locked="0"/>
    </xf>
    <xf numFmtId="9" fontId="4" fillId="28" borderId="70" xfId="61" applyFont="1" applyFill="1" applyBorder="1" applyAlignment="1" applyProtection="1">
      <alignment horizontal="right" vertical="top"/>
      <protection locked="0"/>
    </xf>
    <xf numFmtId="9" fontId="4" fillId="28" borderId="70" xfId="61" applyFont="1" applyFill="1" applyBorder="1" applyAlignment="1" applyProtection="1">
      <alignment horizontal="right" vertical="top" wrapText="1"/>
      <protection locked="0"/>
    </xf>
    <xf numFmtId="9" fontId="4" fillId="28" borderId="46" xfId="61" applyFont="1" applyFill="1" applyBorder="1" applyAlignment="1" applyProtection="1">
      <alignment horizontal="center" vertical="top" wrapText="1"/>
      <protection locked="0"/>
    </xf>
    <xf numFmtId="0" fontId="93" fillId="0" borderId="86" xfId="0" applyFont="1" applyBorder="1" applyAlignment="1" applyProtection="1">
      <protection locked="0"/>
    </xf>
    <xf numFmtId="0" fontId="93" fillId="0" borderId="0" xfId="0" applyFont="1" applyBorder="1" applyAlignment="1" applyProtection="1">
      <protection locked="0"/>
    </xf>
    <xf numFmtId="49" fontId="95" fillId="0" borderId="0" xfId="0" applyNumberFormat="1" applyFont="1" applyAlignment="1" applyProtection="1">
      <alignment horizontal="center" vertical="top"/>
      <protection locked="0"/>
    </xf>
    <xf numFmtId="0" fontId="93" fillId="0" borderId="85" xfId="0" applyFont="1" applyBorder="1" applyAlignment="1" applyProtection="1">
      <alignment horizontal="left" wrapText="1"/>
      <protection locked="0"/>
    </xf>
    <xf numFmtId="0" fontId="156" fillId="31" borderId="0" xfId="0" applyFont="1" applyFill="1" applyProtection="1">
      <protection locked="0"/>
    </xf>
    <xf numFmtId="0" fontId="83" fillId="31" borderId="0" xfId="42" applyFont="1" applyFill="1" applyProtection="1">
      <protection locked="0"/>
    </xf>
    <xf numFmtId="0" fontId="83" fillId="31" borderId="0" xfId="42" applyFont="1" applyFill="1" applyAlignment="1" applyProtection="1">
      <alignment horizontal="center"/>
      <protection locked="0"/>
    </xf>
    <xf numFmtId="0" fontId="83" fillId="27" borderId="0" xfId="42" applyFont="1" applyFill="1" applyProtection="1">
      <protection locked="0"/>
    </xf>
    <xf numFmtId="0" fontId="156" fillId="31" borderId="0" xfId="0" applyFont="1" applyFill="1" applyAlignment="1" applyProtection="1">
      <alignment horizontal="left" vertical="center" indent="5"/>
      <protection locked="0"/>
    </xf>
    <xf numFmtId="0" fontId="0" fillId="31" borderId="0" xfId="42" applyFont="1" applyFill="1" applyAlignment="1" applyProtection="1">
      <alignment wrapText="1"/>
      <protection locked="0"/>
    </xf>
    <xf numFmtId="0" fontId="83" fillId="27" borderId="0" xfId="42" applyFont="1" applyFill="1" applyAlignment="1" applyProtection="1">
      <alignment horizontal="center"/>
      <protection locked="0"/>
    </xf>
    <xf numFmtId="0" fontId="0" fillId="27" borderId="0" xfId="0" applyFont="1" applyFill="1" applyBorder="1" applyProtection="1">
      <protection locked="0"/>
    </xf>
    <xf numFmtId="0" fontId="0" fillId="27" borderId="0" xfId="0" applyFill="1" applyAlignment="1" applyProtection="1">
      <alignment horizontal="left" vertical="top"/>
      <protection locked="0"/>
    </xf>
    <xf numFmtId="0" fontId="0" fillId="27" borderId="0" xfId="0" applyFill="1" applyAlignment="1" applyProtection="1">
      <alignment horizontal="left" vertical="top" wrapText="1"/>
      <protection locked="0"/>
    </xf>
    <xf numFmtId="0" fontId="113" fillId="27" borderId="0" xfId="0" applyFont="1" applyFill="1" applyAlignment="1" applyProtection="1">
      <alignment vertical="top"/>
      <protection locked="0"/>
    </xf>
    <xf numFmtId="0" fontId="0" fillId="27" borderId="0" xfId="0" applyFill="1" applyAlignment="1" applyProtection="1">
      <alignment vertical="top" wrapText="1"/>
      <protection locked="0"/>
    </xf>
    <xf numFmtId="0" fontId="92" fillId="29" borderId="82" xfId="0" applyFont="1" applyFill="1" applyBorder="1" applyAlignment="1" applyProtection="1">
      <alignment horizontal="center" vertical="top" wrapText="1"/>
      <protection locked="0"/>
    </xf>
    <xf numFmtId="0" fontId="92" fillId="29" borderId="83" xfId="0" applyFont="1" applyFill="1" applyBorder="1" applyAlignment="1" applyProtection="1">
      <alignment horizontal="center" vertical="top" wrapText="1"/>
      <protection locked="0"/>
    </xf>
    <xf numFmtId="0" fontId="88" fillId="27" borderId="26" xfId="0" applyFont="1" applyFill="1" applyBorder="1" applyAlignment="1" applyProtection="1">
      <alignment vertical="top" wrapText="1"/>
      <protection locked="0"/>
    </xf>
    <xf numFmtId="0" fontId="0" fillId="27" borderId="0" xfId="0" applyFill="1" applyAlignment="1" applyProtection="1">
      <alignment vertical="center"/>
      <protection locked="0"/>
    </xf>
    <xf numFmtId="0" fontId="95" fillId="0" borderId="0" xfId="0" applyFont="1" applyBorder="1" applyAlignment="1" applyProtection="1">
      <alignment horizontal="center" wrapText="1"/>
      <protection locked="0"/>
    </xf>
    <xf numFmtId="9" fontId="93" fillId="0" borderId="0" xfId="61" applyFont="1" applyBorder="1" applyAlignment="1" applyProtection="1">
      <alignment horizontal="left" indent="2"/>
      <protection locked="0"/>
    </xf>
    <xf numFmtId="6" fontId="0" fillId="0" borderId="0" xfId="0" applyNumberFormat="1"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6" fontId="0" fillId="0" borderId="0" xfId="0" applyNumberFormat="1"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9" fontId="93" fillId="0" borderId="0" xfId="61" applyFont="1" applyBorder="1" applyAlignment="1" applyProtection="1">
      <protection locked="0"/>
    </xf>
    <xf numFmtId="0" fontId="0" fillId="0" borderId="0" xfId="0" applyFont="1" applyFill="1" applyBorder="1" applyAlignment="1" applyProtection="1">
      <alignment horizontal="left" wrapText="1"/>
      <protection locked="0"/>
    </xf>
    <xf numFmtId="9" fontId="95" fillId="0" borderId="0" xfId="61" applyFont="1" applyBorder="1" applyAlignment="1" applyProtection="1">
      <protection locked="0"/>
    </xf>
    <xf numFmtId="0" fontId="0" fillId="28" borderId="13" xfId="0" applyFill="1" applyBorder="1" applyAlignment="1" applyProtection="1">
      <alignment horizontal="center" vertical="center"/>
      <protection locked="0"/>
    </xf>
    <xf numFmtId="0" fontId="0" fillId="0" borderId="0" xfId="0" applyFont="1" applyBorder="1" applyAlignment="1" applyProtection="1">
      <protection locked="0"/>
    </xf>
    <xf numFmtId="0" fontId="93" fillId="0" borderId="0" xfId="0" applyFont="1" applyFill="1" applyBorder="1" applyAlignment="1" applyProtection="1">
      <alignment horizontal="right" wrapText="1"/>
      <protection locked="0"/>
    </xf>
    <xf numFmtId="0" fontId="95" fillId="0" borderId="0" xfId="0" applyFont="1" applyFill="1" applyBorder="1" applyAlignment="1" applyProtection="1">
      <alignment horizontal="left" wrapText="1"/>
      <protection locked="0"/>
    </xf>
    <xf numFmtId="0" fontId="88" fillId="0" borderId="0" xfId="0" applyFont="1" applyFill="1" applyBorder="1" applyAlignment="1" applyProtection="1">
      <alignment vertical="center"/>
      <protection locked="0"/>
    </xf>
    <xf numFmtId="0" fontId="88" fillId="0" borderId="0" xfId="0" applyFont="1" applyBorder="1" applyAlignment="1" applyProtection="1">
      <alignment vertical="center"/>
      <protection locked="0"/>
    </xf>
    <xf numFmtId="0" fontId="88" fillId="24" borderId="0" xfId="0" applyNumberFormat="1" applyFont="1" applyFill="1" applyBorder="1" applyAlignment="1" applyProtection="1">
      <alignment vertical="center"/>
      <protection locked="0"/>
    </xf>
    <xf numFmtId="0" fontId="96" fillId="0" borderId="0" xfId="0" applyFont="1" applyFill="1" applyBorder="1" applyAlignment="1" applyProtection="1">
      <alignment horizontal="left" vertical="center" wrapText="1"/>
      <protection locked="0"/>
    </xf>
    <xf numFmtId="0" fontId="88" fillId="24" borderId="0" xfId="0" applyFont="1" applyFill="1" applyBorder="1" applyAlignment="1" applyProtection="1">
      <alignment vertical="center"/>
      <protection locked="0"/>
    </xf>
    <xf numFmtId="0" fontId="107" fillId="32" borderId="48" xfId="0" applyFont="1" applyFill="1" applyBorder="1" applyAlignment="1" applyProtection="1">
      <alignment horizontal="left" vertical="center" wrapText="1"/>
      <protection locked="0"/>
    </xf>
    <xf numFmtId="0" fontId="106" fillId="32" borderId="47" xfId="0" applyFont="1" applyFill="1" applyBorder="1" applyAlignment="1" applyProtection="1">
      <alignment horizontal="center" vertical="center" wrapText="1"/>
      <protection locked="0"/>
    </xf>
    <xf numFmtId="0" fontId="107" fillId="32" borderId="49" xfId="0" applyFont="1" applyFill="1" applyBorder="1" applyAlignment="1" applyProtection="1">
      <alignment horizontal="center" vertical="center" wrapText="1"/>
      <protection locked="0"/>
    </xf>
    <xf numFmtId="0" fontId="0" fillId="0" borderId="23" xfId="0" applyFont="1" applyBorder="1" applyAlignment="1" applyProtection="1">
      <alignment horizontal="left" vertical="top" wrapText="1" indent="5"/>
      <protection locked="0"/>
    </xf>
    <xf numFmtId="0" fontId="97" fillId="0" borderId="0" xfId="0" applyFont="1" applyBorder="1" applyAlignment="1" applyProtection="1">
      <alignment vertical="center"/>
      <protection locked="0"/>
    </xf>
    <xf numFmtId="0" fontId="97" fillId="0" borderId="0" xfId="0" applyFont="1" applyFill="1" applyBorder="1" applyAlignment="1" applyProtection="1">
      <alignment vertical="center"/>
      <protection locked="0"/>
    </xf>
    <xf numFmtId="0" fontId="98" fillId="0" borderId="0" xfId="0" applyFont="1" applyFill="1" applyBorder="1" applyAlignment="1" applyProtection="1">
      <alignment horizontal="right" vertical="center"/>
      <protection locked="0"/>
    </xf>
    <xf numFmtId="0" fontId="0" fillId="0" borderId="23" xfId="0" applyBorder="1" applyAlignment="1" applyProtection="1">
      <alignment horizontal="left" vertical="top" wrapText="1" indent="5"/>
      <protection locked="0"/>
    </xf>
    <xf numFmtId="0" fontId="0" fillId="0" borderId="95" xfId="0" applyBorder="1" applyAlignment="1" applyProtection="1">
      <alignment horizontal="left" vertical="top" wrapText="1" indent="5"/>
      <protection locked="0"/>
    </xf>
    <xf numFmtId="0" fontId="92" fillId="0" borderId="0" xfId="0" applyFont="1" applyFill="1" applyBorder="1" applyAlignment="1" applyProtection="1">
      <alignment vertical="center"/>
      <protection locked="0"/>
    </xf>
    <xf numFmtId="0" fontId="88" fillId="0" borderId="0" xfId="0" applyFont="1" applyFill="1" applyBorder="1" applyAlignment="1" applyProtection="1">
      <alignment horizontal="left" vertical="center"/>
      <protection locked="0"/>
    </xf>
    <xf numFmtId="0" fontId="92" fillId="0" borderId="0" xfId="0" applyFont="1" applyFill="1" applyBorder="1" applyAlignment="1" applyProtection="1">
      <alignment horizontal="center" vertical="center"/>
      <protection locked="0"/>
    </xf>
    <xf numFmtId="0" fontId="99" fillId="0" borderId="0" xfId="0" applyFont="1" applyFill="1" applyBorder="1" applyAlignment="1" applyProtection="1">
      <alignment vertical="center"/>
      <protection locked="0"/>
    </xf>
    <xf numFmtId="0" fontId="99" fillId="0" borderId="0" xfId="0" applyFont="1" applyFill="1" applyBorder="1" applyAlignment="1" applyProtection="1">
      <alignment horizontal="center" vertical="center"/>
      <protection locked="0"/>
    </xf>
    <xf numFmtId="0" fontId="100" fillId="0" borderId="0" xfId="0" applyFont="1" applyFill="1" applyBorder="1" applyAlignment="1" applyProtection="1">
      <alignment vertical="center"/>
      <protection locked="0"/>
    </xf>
    <xf numFmtId="0" fontId="98" fillId="0" borderId="0" xfId="0" applyFont="1" applyFill="1" applyBorder="1" applyAlignment="1" applyProtection="1">
      <alignment horizontal="left" vertical="center"/>
      <protection locked="0"/>
    </xf>
    <xf numFmtId="0" fontId="101" fillId="0" borderId="0" xfId="0" applyFont="1" applyFill="1" applyBorder="1" applyAlignment="1" applyProtection="1">
      <alignment vertical="center"/>
      <protection locked="0"/>
    </xf>
    <xf numFmtId="0" fontId="99" fillId="0" borderId="0" xfId="0" applyFont="1" applyFill="1" applyBorder="1" applyAlignment="1" applyProtection="1">
      <alignment horizontal="left" vertical="center"/>
      <protection locked="0"/>
    </xf>
    <xf numFmtId="0" fontId="98" fillId="0" borderId="0" xfId="0" applyFont="1" applyFill="1" applyBorder="1" applyAlignment="1" applyProtection="1">
      <alignment vertical="center"/>
      <protection locked="0"/>
    </xf>
    <xf numFmtId="9" fontId="102" fillId="0" borderId="0" xfId="0" applyNumberFormat="1" applyFont="1" applyFill="1" applyBorder="1" applyAlignment="1" applyProtection="1">
      <alignment horizontal="center" vertical="center"/>
      <protection locked="0"/>
    </xf>
    <xf numFmtId="0" fontId="102" fillId="0" borderId="0" xfId="0" applyFont="1" applyFill="1" applyBorder="1" applyAlignment="1" applyProtection="1">
      <alignment vertical="center"/>
      <protection locked="0"/>
    </xf>
    <xf numFmtId="0" fontId="102" fillId="0" borderId="0" xfId="0" applyFont="1" applyFill="1" applyBorder="1" applyAlignment="1" applyProtection="1">
      <alignment horizontal="center" vertical="center"/>
      <protection locked="0"/>
    </xf>
    <xf numFmtId="0" fontId="96" fillId="0" borderId="0" xfId="0" applyFont="1" applyFill="1" applyBorder="1" applyAlignment="1" applyProtection="1">
      <alignment vertical="center"/>
      <protection locked="0"/>
    </xf>
    <xf numFmtId="0" fontId="92" fillId="0" borderId="0" xfId="0" applyFont="1" applyFill="1" applyBorder="1" applyAlignment="1" applyProtection="1">
      <alignment horizontal="left" vertical="center"/>
      <protection locked="0"/>
    </xf>
    <xf numFmtId="0" fontId="103" fillId="0" borderId="0" xfId="0" applyFont="1" applyFill="1" applyBorder="1" applyAlignment="1" applyProtection="1">
      <alignment vertical="center"/>
      <protection locked="0"/>
    </xf>
    <xf numFmtId="0" fontId="97" fillId="0" borderId="0" xfId="0" applyFont="1" applyFill="1" applyBorder="1" applyAlignment="1" applyProtection="1">
      <alignment horizontal="center" vertical="center"/>
      <protection locked="0"/>
    </xf>
    <xf numFmtId="0" fontId="104" fillId="0" borderId="0" xfId="0" applyFont="1" applyFill="1" applyBorder="1" applyAlignment="1" applyProtection="1">
      <alignment vertical="center"/>
      <protection locked="0"/>
    </xf>
    <xf numFmtId="0" fontId="105" fillId="0" borderId="0" xfId="38" applyFont="1" applyFill="1" applyBorder="1" applyAlignment="1" applyProtection="1">
      <alignment vertical="center"/>
      <protection locked="0"/>
    </xf>
    <xf numFmtId="0" fontId="105" fillId="0" borderId="0" xfId="38" applyFont="1" applyFill="1" applyBorder="1" applyAlignment="1" applyProtection="1">
      <alignment horizontal="left" vertical="center"/>
      <protection locked="0"/>
    </xf>
    <xf numFmtId="0" fontId="88" fillId="0" borderId="0" xfId="0" applyFont="1" applyFill="1" applyBorder="1" applyAlignment="1" applyProtection="1">
      <alignment horizontal="center" vertical="center"/>
      <protection locked="0"/>
    </xf>
    <xf numFmtId="0" fontId="92" fillId="0" borderId="0" xfId="0" applyFont="1" applyFill="1" applyBorder="1" applyAlignment="1" applyProtection="1">
      <alignment horizontal="right" vertical="center"/>
      <protection locked="0"/>
    </xf>
    <xf numFmtId="0" fontId="88" fillId="0" borderId="0" xfId="0" applyNumberFormat="1" applyFont="1" applyFill="1" applyBorder="1" applyAlignment="1" applyProtection="1">
      <alignment vertical="center"/>
      <protection locked="0"/>
    </xf>
    <xf numFmtId="0" fontId="97" fillId="0" borderId="0" xfId="0" applyFont="1" applyFill="1" applyBorder="1" applyAlignment="1" applyProtection="1">
      <alignment horizontal="left" vertical="center"/>
      <protection locked="0"/>
    </xf>
    <xf numFmtId="0" fontId="104" fillId="0" borderId="0" xfId="0" applyFont="1" applyFill="1" applyBorder="1" applyAlignment="1" applyProtection="1">
      <alignment horizontal="center" vertical="center"/>
      <protection locked="0"/>
    </xf>
    <xf numFmtId="0" fontId="133" fillId="35" borderId="10" xfId="0" applyFont="1" applyFill="1" applyBorder="1" applyAlignment="1" applyProtection="1">
      <protection locked="0"/>
    </xf>
    <xf numFmtId="0" fontId="0" fillId="0" borderId="10" xfId="0" applyBorder="1" applyProtection="1">
      <protection locked="0"/>
    </xf>
    <xf numFmtId="9" fontId="58" fillId="0" borderId="0" xfId="62" applyFont="1" applyProtection="1">
      <protection locked="0"/>
    </xf>
    <xf numFmtId="169" fontId="58" fillId="0" borderId="10" xfId="44" applyNumberFormat="1" applyFont="1" applyFill="1" applyBorder="1" applyProtection="1">
      <protection locked="0"/>
    </xf>
    <xf numFmtId="168" fontId="6" fillId="0" borderId="0" xfId="83" applyNumberFormat="1" applyFont="1" applyFill="1" applyBorder="1" applyAlignment="1" applyProtection="1">
      <alignment horizontal="left" vertical="center"/>
    </xf>
    <xf numFmtId="0" fontId="0" fillId="0" borderId="0" xfId="0" applyFont="1" applyAlignment="1" applyProtection="1">
      <alignment wrapText="1"/>
    </xf>
    <xf numFmtId="0" fontId="0" fillId="28" borderId="94" xfId="0" applyFont="1" applyFill="1" applyBorder="1" applyAlignment="1" applyProtection="1">
      <alignment wrapText="1"/>
    </xf>
    <xf numFmtId="0" fontId="0" fillId="28" borderId="0" xfId="0" applyFont="1" applyFill="1" applyBorder="1" applyAlignment="1" applyProtection="1">
      <alignment wrapText="1"/>
    </xf>
    <xf numFmtId="0" fontId="0" fillId="28" borderId="87" xfId="0" applyFont="1" applyFill="1" applyBorder="1" applyAlignment="1" applyProtection="1">
      <alignment wrapText="1"/>
    </xf>
    <xf numFmtId="49" fontId="0" fillId="28" borderId="94" xfId="0" applyNumberFormat="1" applyFont="1" applyFill="1" applyBorder="1" applyProtection="1"/>
    <xf numFmtId="49" fontId="0" fillId="28" borderId="94" xfId="0" quotePrefix="1" applyNumberFormat="1" applyFont="1" applyFill="1" applyBorder="1" applyAlignment="1" applyProtection="1">
      <alignment vertical="top"/>
    </xf>
    <xf numFmtId="49" fontId="0" fillId="0" borderId="0" xfId="0" applyNumberFormat="1" applyFont="1" applyProtection="1"/>
    <xf numFmtId="0" fontId="0" fillId="28" borderId="94" xfId="0" quotePrefix="1" applyFill="1" applyBorder="1" applyAlignment="1" applyProtection="1">
      <alignment horizontal="left" vertical="top"/>
    </xf>
    <xf numFmtId="0" fontId="0" fillId="28" borderId="90" xfId="0" quotePrefix="1" applyFill="1" applyBorder="1" applyAlignment="1" applyProtection="1">
      <alignment horizontal="left" vertical="top"/>
    </xf>
    <xf numFmtId="0" fontId="0" fillId="28" borderId="10" xfId="0" applyFill="1" applyBorder="1" applyAlignment="1" applyProtection="1">
      <alignment horizontal="left" vertical="top" wrapText="1"/>
    </xf>
    <xf numFmtId="0" fontId="0" fillId="28" borderId="91" xfId="0" applyFill="1" applyBorder="1" applyAlignment="1" applyProtection="1">
      <alignment horizontal="left" vertical="top" wrapText="1"/>
    </xf>
    <xf numFmtId="0" fontId="0" fillId="0" borderId="0" xfId="0" applyFont="1" applyAlignment="1" applyProtection="1">
      <alignment horizontal="left" wrapText="1"/>
    </xf>
    <xf numFmtId="0" fontId="0" fillId="0" borderId="0" xfId="0" applyBorder="1" applyAlignment="1" applyProtection="1">
      <alignment horizontal="center"/>
    </xf>
    <xf numFmtId="0" fontId="0" fillId="0" borderId="0" xfId="0" applyFont="1" applyFill="1" applyBorder="1" applyAlignment="1" applyProtection="1">
      <alignment wrapText="1"/>
    </xf>
    <xf numFmtId="0" fontId="90" fillId="0" borderId="0" xfId="0" applyFont="1" applyFill="1" applyBorder="1" applyAlignment="1" applyProtection="1">
      <alignment vertical="top" wrapText="1"/>
    </xf>
    <xf numFmtId="42" fontId="0" fillId="0" borderId="13" xfId="0" applyNumberFormat="1" applyFont="1" applyFill="1" applyBorder="1" applyAlignment="1" applyProtection="1">
      <alignment wrapText="1"/>
    </xf>
    <xf numFmtId="164" fontId="0" fillId="0" borderId="0" xfId="0" applyNumberFormat="1" applyFont="1" applyFill="1" applyBorder="1" applyAlignment="1" applyProtection="1">
      <alignment wrapText="1"/>
    </xf>
    <xf numFmtId="0" fontId="90" fillId="0" borderId="0" xfId="0" applyFont="1" applyBorder="1" applyAlignment="1" applyProtection="1">
      <alignment wrapText="1"/>
    </xf>
    <xf numFmtId="42" fontId="0" fillId="0" borderId="13" xfId="0" applyNumberFormat="1" applyFont="1" applyBorder="1" applyAlignment="1" applyProtection="1">
      <alignment wrapText="1"/>
    </xf>
    <xf numFmtId="42" fontId="0" fillId="27" borderId="197" xfId="0" applyNumberFormat="1" applyFont="1" applyFill="1" applyBorder="1" applyAlignment="1" applyProtection="1">
      <alignment wrapText="1"/>
    </xf>
    <xf numFmtId="0" fontId="84" fillId="0" borderId="0" xfId="0" applyFont="1" applyBorder="1" applyProtection="1"/>
    <xf numFmtId="164" fontId="0" fillId="27" borderId="0" xfId="0" applyNumberFormat="1" applyFont="1" applyFill="1" applyBorder="1" applyAlignment="1" applyProtection="1">
      <alignment wrapText="1"/>
    </xf>
    <xf numFmtId="42" fontId="0" fillId="30" borderId="13" xfId="0" applyNumberFormat="1" applyFont="1" applyFill="1" applyBorder="1" applyAlignment="1" applyProtection="1">
      <alignment wrapText="1"/>
    </xf>
    <xf numFmtId="0" fontId="84" fillId="0" borderId="0" xfId="0" quotePrefix="1" applyFont="1" applyBorder="1" applyProtection="1"/>
    <xf numFmtId="0" fontId="84" fillId="0" borderId="10" xfId="0" quotePrefix="1" applyFont="1" applyBorder="1" applyProtection="1"/>
    <xf numFmtId="0" fontId="0" fillId="0" borderId="10" xfId="0" applyFont="1" applyBorder="1" applyProtection="1"/>
    <xf numFmtId="0" fontId="84" fillId="0" borderId="10" xfId="0" applyFont="1" applyBorder="1" applyProtection="1"/>
    <xf numFmtId="42" fontId="0" fillId="0" borderId="0" xfId="0" applyNumberFormat="1" applyFont="1" applyFill="1" applyBorder="1" applyAlignment="1" applyProtection="1">
      <alignment wrapText="1"/>
    </xf>
    <xf numFmtId="0" fontId="84" fillId="0" borderId="178" xfId="0" applyFont="1" applyBorder="1" applyProtection="1"/>
    <xf numFmtId="0" fontId="0" fillId="0" borderId="179" xfId="0" applyFont="1" applyBorder="1" applyProtection="1"/>
    <xf numFmtId="0" fontId="84" fillId="0" borderId="180" xfId="0" applyFont="1" applyBorder="1" applyAlignment="1" applyProtection="1">
      <alignment horizontal="center"/>
    </xf>
    <xf numFmtId="0" fontId="84" fillId="0" borderId="0" xfId="0" applyFont="1" applyBorder="1" applyAlignment="1" applyProtection="1">
      <alignment horizontal="center"/>
    </xf>
    <xf numFmtId="0" fontId="84" fillId="0" borderId="37" xfId="0" applyFont="1" applyBorder="1" applyProtection="1"/>
    <xf numFmtId="0" fontId="84" fillId="0" borderId="38" xfId="0" applyFont="1" applyBorder="1" applyAlignment="1" applyProtection="1">
      <alignment horizontal="center"/>
    </xf>
    <xf numFmtId="0" fontId="0" fillId="0" borderId="37" xfId="0" applyFont="1" applyBorder="1" applyProtection="1"/>
    <xf numFmtId="0" fontId="0" fillId="0" borderId="0" xfId="0" applyBorder="1" applyAlignment="1" applyProtection="1">
      <alignment horizontal="left" vertical="top"/>
    </xf>
    <xf numFmtId="0" fontId="84" fillId="0" borderId="0" xfId="0" applyFont="1" applyBorder="1" applyAlignment="1" applyProtection="1">
      <alignment horizontal="left" vertical="top" wrapText="1"/>
    </xf>
    <xf numFmtId="0" fontId="0" fillId="0" borderId="44" xfId="0" applyFont="1" applyBorder="1" applyProtection="1"/>
    <xf numFmtId="0" fontId="0" fillId="0" borderId="45" xfId="0" applyFont="1" applyBorder="1" applyProtection="1"/>
    <xf numFmtId="0" fontId="84" fillId="0" borderId="45" xfId="0" applyFont="1" applyBorder="1" applyAlignment="1" applyProtection="1">
      <alignment horizontal="left" vertical="top" wrapText="1"/>
    </xf>
    <xf numFmtId="0" fontId="0" fillId="0" borderId="46" xfId="0" applyFont="1" applyBorder="1" applyProtection="1"/>
    <xf numFmtId="0" fontId="0" fillId="0" borderId="0" xfId="0" applyBorder="1" applyAlignment="1" applyProtection="1">
      <alignment wrapText="1"/>
    </xf>
    <xf numFmtId="0" fontId="84" fillId="0" borderId="0" xfId="0" applyFont="1" applyAlignment="1" applyProtection="1">
      <alignment horizontal="left"/>
      <protection locked="0"/>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4" fillId="24" borderId="0" xfId="55" applyFont="1" applyFill="1" applyBorder="1" applyAlignment="1" applyProtection="1">
      <protection locked="0"/>
    </xf>
    <xf numFmtId="0" fontId="4" fillId="24" borderId="0" xfId="55" applyFont="1" applyFill="1" applyAlignment="1" applyProtection="1">
      <alignment wrapText="1"/>
      <protection locked="0"/>
    </xf>
    <xf numFmtId="0" fontId="5" fillId="24" borderId="0" xfId="55" applyFont="1" applyFill="1" applyBorder="1" applyAlignment="1" applyProtection="1">
      <alignment horizontal="center"/>
      <protection locked="0"/>
    </xf>
    <xf numFmtId="0" fontId="15" fillId="28" borderId="108" xfId="55" applyFont="1" applyFill="1" applyBorder="1" applyAlignment="1" applyProtection="1">
      <alignment horizontal="center" vertical="center" wrapText="1"/>
      <protection locked="0"/>
    </xf>
    <xf numFmtId="0" fontId="15" fillId="28" borderId="109" xfId="55" applyFont="1" applyFill="1" applyBorder="1" applyAlignment="1" applyProtection="1">
      <alignment horizontal="center" vertical="center" wrapText="1"/>
      <protection locked="0"/>
    </xf>
    <xf numFmtId="0" fontId="15" fillId="28" borderId="110" xfId="55" applyFont="1" applyFill="1" applyBorder="1" applyAlignment="1" applyProtection="1">
      <alignment horizontal="center" vertical="center" wrapText="1"/>
      <protection locked="0"/>
    </xf>
    <xf numFmtId="0" fontId="14" fillId="24" borderId="0" xfId="55" applyFont="1" applyFill="1" applyBorder="1" applyProtection="1">
      <protection locked="0"/>
    </xf>
    <xf numFmtId="0" fontId="14" fillId="24" borderId="0" xfId="55" applyFont="1" applyFill="1" applyProtection="1">
      <protection locked="0"/>
    </xf>
    <xf numFmtId="0" fontId="68" fillId="24" borderId="0" xfId="55" applyFont="1" applyFill="1" applyBorder="1" applyProtection="1">
      <protection locked="0"/>
    </xf>
    <xf numFmtId="44" fontId="4" fillId="27" borderId="0" xfId="55" applyNumberFormat="1" applyFont="1" applyFill="1" applyBorder="1" applyAlignment="1" applyProtection="1">
      <alignment horizontal="left"/>
      <protection locked="0"/>
    </xf>
    <xf numFmtId="164" fontId="4" fillId="24" borderId="0" xfId="55" applyNumberFormat="1" applyFont="1" applyFill="1" applyBorder="1" applyProtection="1">
      <protection locked="0"/>
    </xf>
    <xf numFmtId="0" fontId="66" fillId="0" borderId="0" xfId="55" applyFont="1" applyFill="1" applyBorder="1" applyProtection="1">
      <protection locked="0"/>
    </xf>
    <xf numFmtId="0" fontId="14" fillId="0" borderId="0" xfId="55" applyFont="1" applyFill="1" applyBorder="1" applyAlignment="1" applyProtection="1">
      <alignment vertical="top" wrapText="1"/>
      <protection locked="0"/>
    </xf>
    <xf numFmtId="0" fontId="14" fillId="0" borderId="0" xfId="55" applyFont="1" applyFill="1" applyBorder="1" applyProtection="1">
      <protection locked="0"/>
    </xf>
    <xf numFmtId="0" fontId="66" fillId="0" borderId="0" xfId="55" applyFont="1" applyProtection="1">
      <protection locked="0"/>
    </xf>
    <xf numFmtId="0" fontId="61" fillId="0" borderId="0" xfId="55" applyFont="1" applyFill="1" applyBorder="1" applyAlignment="1" applyProtection="1">
      <alignment horizontal="left" wrapText="1"/>
      <protection locked="0"/>
    </xf>
    <xf numFmtId="0" fontId="66" fillId="0" borderId="0" xfId="55" applyFont="1" applyFill="1" applyBorder="1" applyAlignment="1" applyProtection="1">
      <alignment vertical="top" wrapText="1"/>
      <protection locked="0"/>
    </xf>
    <xf numFmtId="0" fontId="113" fillId="0" borderId="0" xfId="0" applyFont="1" applyProtection="1">
      <protection locked="0"/>
    </xf>
    <xf numFmtId="0" fontId="10" fillId="24" borderId="0" xfId="55" applyFont="1" applyFill="1" applyBorder="1" applyProtection="1">
      <protection locked="0"/>
    </xf>
    <xf numFmtId="0" fontId="117" fillId="0" borderId="0" xfId="0" applyFont="1" applyProtection="1">
      <protection locked="0"/>
    </xf>
    <xf numFmtId="0" fontId="114" fillId="0" borderId="0" xfId="0" applyFont="1" applyAlignment="1" applyProtection="1">
      <alignment vertical="top"/>
      <protection locked="0"/>
    </xf>
    <xf numFmtId="0" fontId="113" fillId="0" borderId="0" xfId="0" applyFont="1" applyAlignment="1" applyProtection="1">
      <protection locked="0"/>
    </xf>
    <xf numFmtId="0" fontId="113" fillId="0" borderId="0" xfId="0" applyFont="1" applyFill="1" applyProtection="1">
      <protection locked="0"/>
    </xf>
    <xf numFmtId="0" fontId="113" fillId="0" borderId="57" xfId="0" applyFont="1" applyFill="1" applyBorder="1" applyProtection="1">
      <protection locked="0"/>
    </xf>
    <xf numFmtId="0" fontId="113" fillId="0" borderId="0" xfId="0" applyFont="1" applyFill="1" applyAlignment="1" applyProtection="1">
      <protection locked="0"/>
    </xf>
    <xf numFmtId="0" fontId="113" fillId="27" borderId="0" xfId="0" applyFont="1" applyFill="1" applyProtection="1">
      <protection locked="0"/>
    </xf>
    <xf numFmtId="0" fontId="113" fillId="0" borderId="0" xfId="0" applyFont="1" applyFill="1" applyBorder="1" applyProtection="1">
      <protection locked="0"/>
    </xf>
    <xf numFmtId="0" fontId="15" fillId="24" borderId="0" xfId="55" applyFont="1" applyFill="1" applyBorder="1" applyProtection="1">
      <protection locked="0"/>
    </xf>
    <xf numFmtId="0" fontId="89" fillId="27" borderId="0" xfId="0" applyFont="1" applyFill="1" applyAlignment="1" applyProtection="1">
      <protection locked="0"/>
    </xf>
    <xf numFmtId="44" fontId="83" fillId="27" borderId="0" xfId="29" applyFont="1" applyFill="1" applyProtection="1">
      <protection locked="0"/>
    </xf>
    <xf numFmtId="0" fontId="0" fillId="27" borderId="0" xfId="0" applyFill="1" applyAlignment="1" applyProtection="1">
      <alignment horizontal="left" vertical="top" wrapText="1" indent="2"/>
      <protection locked="0"/>
    </xf>
    <xf numFmtId="0" fontId="0" fillId="27" borderId="0" xfId="0" applyFill="1" applyAlignment="1" applyProtection="1">
      <alignment horizontal="left" indent="2"/>
      <protection locked="0"/>
    </xf>
    <xf numFmtId="9" fontId="83" fillId="27" borderId="0" xfId="61" applyFont="1" applyFill="1" applyProtection="1">
      <protection locked="0"/>
    </xf>
    <xf numFmtId="0" fontId="66" fillId="0" borderId="0" xfId="55" applyFont="1" applyBorder="1" applyProtection="1">
      <protection locked="0"/>
    </xf>
    <xf numFmtId="0" fontId="115" fillId="0" borderId="0" xfId="0" applyFont="1" applyBorder="1" applyAlignment="1" applyProtection="1">
      <alignment horizontal="left"/>
      <protection locked="0"/>
    </xf>
    <xf numFmtId="0" fontId="115" fillId="0" borderId="86" xfId="0" applyFont="1" applyBorder="1" applyAlignment="1" applyProtection="1">
      <alignment horizontal="left"/>
      <protection locked="0"/>
    </xf>
    <xf numFmtId="0" fontId="115" fillId="0" borderId="0" xfId="0" applyFont="1" applyFill="1" applyBorder="1" applyAlignment="1" applyProtection="1">
      <alignment horizontal="left"/>
      <protection locked="0"/>
    </xf>
    <xf numFmtId="0" fontId="113" fillId="0" borderId="0" xfId="0" applyFont="1" applyFill="1" applyBorder="1" applyAlignment="1" applyProtection="1">
      <alignment horizontal="center"/>
      <protection locked="0"/>
    </xf>
    <xf numFmtId="0" fontId="10" fillId="0" borderId="0" xfId="55" applyFont="1" applyProtection="1">
      <protection locked="0"/>
    </xf>
    <xf numFmtId="0" fontId="115" fillId="0" borderId="0" xfId="0" applyFont="1" applyBorder="1" applyAlignment="1" applyProtection="1">
      <alignment horizontal="left" wrapText="1"/>
      <protection locked="0"/>
    </xf>
    <xf numFmtId="0" fontId="115" fillId="0" borderId="0" xfId="0" applyFont="1" applyBorder="1" applyAlignment="1" applyProtection="1">
      <alignment horizontal="left" wrapText="1" indent="1"/>
      <protection locked="0"/>
    </xf>
    <xf numFmtId="0" fontId="113" fillId="0" borderId="0" xfId="0" applyFont="1" applyFill="1" applyBorder="1" applyAlignment="1" applyProtection="1">
      <alignment horizontal="left" wrapText="1"/>
      <protection locked="0"/>
    </xf>
    <xf numFmtId="0" fontId="7" fillId="0" borderId="0" xfId="55" applyFont="1" applyFill="1" applyBorder="1" applyProtection="1">
      <protection locked="0"/>
    </xf>
    <xf numFmtId="0" fontId="7" fillId="0" borderId="0" xfId="55" applyFont="1" applyFill="1" applyBorder="1" applyAlignment="1" applyProtection="1">
      <alignment horizontal="center" vertical="top" wrapText="1"/>
      <protection locked="0"/>
    </xf>
    <xf numFmtId="0" fontId="69" fillId="0" borderId="0" xfId="55" applyFont="1" applyFill="1" applyBorder="1" applyAlignment="1" applyProtection="1">
      <alignment horizontal="center" vertical="top" wrapText="1"/>
      <protection locked="0"/>
    </xf>
    <xf numFmtId="0" fontId="69" fillId="0" borderId="0" xfId="55" applyFont="1" applyFill="1" applyBorder="1" applyAlignment="1" applyProtection="1">
      <alignment wrapText="1"/>
      <protection locked="0"/>
    </xf>
    <xf numFmtId="0" fontId="61" fillId="0" borderId="0" xfId="55" applyFont="1" applyFill="1" applyBorder="1" applyAlignment="1" applyProtection="1">
      <alignment wrapText="1"/>
      <protection locked="0"/>
    </xf>
    <xf numFmtId="0" fontId="7" fillId="0" borderId="0" xfId="55" applyFont="1" applyFill="1" applyBorder="1" applyAlignment="1" applyProtection="1">
      <alignment vertical="top" wrapText="1"/>
      <protection locked="0"/>
    </xf>
    <xf numFmtId="0" fontId="7" fillId="0" borderId="0" xfId="55" applyFont="1" applyFill="1" applyBorder="1" applyAlignment="1" applyProtection="1">
      <alignment vertical="top"/>
      <protection locked="0"/>
    </xf>
    <xf numFmtId="0" fontId="66" fillId="0" borderId="0" xfId="55" applyFont="1" applyFill="1" applyBorder="1" applyAlignment="1" applyProtection="1">
      <alignment horizontal="left" vertical="top"/>
      <protection locked="0"/>
    </xf>
    <xf numFmtId="0" fontId="66" fillId="0" borderId="0" xfId="55" applyFont="1" applyFill="1" applyBorder="1" applyAlignment="1" applyProtection="1">
      <alignment wrapText="1"/>
      <protection locked="0"/>
    </xf>
    <xf numFmtId="0" fontId="66" fillId="0" borderId="0" xfId="55" applyFont="1" applyFill="1" applyBorder="1" applyAlignment="1" applyProtection="1">
      <alignment vertical="top"/>
      <protection locked="0"/>
    </xf>
    <xf numFmtId="0" fontId="66" fillId="0" borderId="0" xfId="55" applyFont="1" applyFill="1" applyBorder="1" applyAlignment="1" applyProtection="1">
      <alignment horizontal="left" vertical="top" indent="1"/>
      <protection locked="0"/>
    </xf>
    <xf numFmtId="9" fontId="70" fillId="0" borderId="0" xfId="55" applyNumberFormat="1" applyFont="1" applyFill="1" applyBorder="1" applyAlignment="1" applyProtection="1">
      <alignment horizontal="center" vertical="top" wrapText="1"/>
      <protection locked="0"/>
    </xf>
    <xf numFmtId="0" fontId="70" fillId="0" borderId="0" xfId="55" applyFont="1" applyFill="1" applyBorder="1" applyAlignment="1" applyProtection="1">
      <alignment vertical="top" wrapText="1"/>
      <protection locked="0"/>
    </xf>
    <xf numFmtId="0" fontId="70" fillId="0" borderId="0" xfId="55" applyFont="1" applyFill="1" applyBorder="1" applyAlignment="1" applyProtection="1">
      <alignment horizontal="center" vertical="top" wrapText="1"/>
      <protection locked="0"/>
    </xf>
    <xf numFmtId="0" fontId="32" fillId="0" borderId="0" xfId="55" applyFont="1" applyFill="1" applyBorder="1" applyAlignment="1" applyProtection="1">
      <alignment vertical="top" wrapText="1"/>
      <protection locked="0"/>
    </xf>
    <xf numFmtId="0" fontId="71" fillId="0" borderId="0" xfId="55" applyFont="1" applyFill="1" applyBorder="1" applyAlignment="1" applyProtection="1">
      <alignment vertical="top" wrapText="1"/>
      <protection locked="0"/>
    </xf>
    <xf numFmtId="0" fontId="66" fillId="0" borderId="0" xfId="55" applyFont="1" applyFill="1" applyProtection="1">
      <protection locked="0"/>
    </xf>
    <xf numFmtId="0" fontId="66" fillId="0" borderId="0" xfId="55" applyFont="1" applyFill="1" applyBorder="1" applyAlignment="1" applyProtection="1">
      <alignment horizontal="left"/>
      <protection locked="0"/>
    </xf>
    <xf numFmtId="0" fontId="72" fillId="0" borderId="0" xfId="55" applyFont="1" applyFill="1" applyBorder="1" applyAlignment="1" applyProtection="1">
      <alignment horizontal="center" vertical="top" wrapText="1"/>
      <protection locked="0"/>
    </xf>
    <xf numFmtId="0" fontId="72" fillId="0" borderId="0" xfId="55" applyFont="1" applyFill="1" applyBorder="1" applyAlignment="1" applyProtection="1">
      <alignment vertical="top" wrapText="1"/>
      <protection locked="0"/>
    </xf>
    <xf numFmtId="0" fontId="69" fillId="0" borderId="0" xfId="55" applyFont="1" applyFill="1" applyBorder="1" applyAlignment="1" applyProtection="1">
      <alignment vertical="top" wrapText="1"/>
      <protection locked="0"/>
    </xf>
    <xf numFmtId="0" fontId="73" fillId="0" borderId="0" xfId="55" applyFont="1" applyFill="1" applyBorder="1" applyAlignment="1" applyProtection="1">
      <alignment vertical="top" wrapText="1"/>
      <protection locked="0"/>
    </xf>
    <xf numFmtId="0" fontId="7" fillId="0" borderId="0" xfId="55" applyFont="1" applyFill="1" applyBorder="1" applyAlignment="1" applyProtection="1">
      <alignment horizontal="left"/>
      <protection locked="0"/>
    </xf>
    <xf numFmtId="0" fontId="66" fillId="0" borderId="0" xfId="55" applyFont="1" applyFill="1" applyBorder="1" applyAlignment="1" applyProtection="1">
      <alignment vertical="center" wrapText="1"/>
      <protection locked="0"/>
    </xf>
    <xf numFmtId="0" fontId="74" fillId="0" borderId="0" xfId="38" applyFont="1" applyFill="1" applyBorder="1" applyAlignment="1" applyProtection="1">
      <alignment horizontal="left" indent="1"/>
      <protection locked="0"/>
    </xf>
    <xf numFmtId="0" fontId="66" fillId="0" borderId="0" xfId="55" applyFont="1" applyFill="1" applyBorder="1" applyAlignment="1" applyProtection="1">
      <alignment horizontal="left" indent="1"/>
      <protection locked="0"/>
    </xf>
    <xf numFmtId="0" fontId="66" fillId="0" borderId="0" xfId="55" applyFont="1" applyFill="1" applyBorder="1" applyAlignment="1" applyProtection="1">
      <alignment horizontal="center" vertical="center" wrapText="1"/>
      <protection locked="0"/>
    </xf>
    <xf numFmtId="0" fontId="7" fillId="0" borderId="0" xfId="55" applyFont="1" applyFill="1" applyBorder="1" applyAlignment="1" applyProtection="1">
      <alignment horizontal="center" wrapText="1"/>
      <protection locked="0"/>
    </xf>
    <xf numFmtId="0" fontId="66" fillId="0" borderId="0" xfId="55" applyFont="1" applyFill="1" applyBorder="1" applyAlignment="1" applyProtection="1">
      <protection locked="0"/>
    </xf>
    <xf numFmtId="0" fontId="7" fillId="0" borderId="0" xfId="55" applyFont="1" applyFill="1" applyBorder="1" applyAlignment="1" applyProtection="1">
      <alignment horizontal="right" vertical="top"/>
      <protection locked="0"/>
    </xf>
    <xf numFmtId="0" fontId="7" fillId="0" borderId="0" xfId="55" applyFont="1" applyFill="1" applyBorder="1" applyAlignment="1" applyProtection="1">
      <alignment wrapText="1"/>
      <protection locked="0"/>
    </xf>
    <xf numFmtId="0" fontId="67" fillId="0" borderId="0" xfId="55" applyFont="1" applyFill="1" applyBorder="1" applyAlignment="1" applyProtection="1">
      <alignment vertical="top" wrapText="1"/>
      <protection locked="0"/>
    </xf>
    <xf numFmtId="0" fontId="72" fillId="0" borderId="0" xfId="55" applyFont="1" applyFill="1" applyBorder="1" applyAlignment="1" applyProtection="1">
      <alignment horizontal="left" vertical="top" wrapText="1"/>
      <protection locked="0"/>
    </xf>
    <xf numFmtId="0" fontId="73" fillId="0" borderId="0" xfId="55" applyFont="1" applyFill="1" applyBorder="1" applyAlignment="1" applyProtection="1">
      <alignment horizontal="center" vertical="top" wrapText="1"/>
      <protection locked="0"/>
    </xf>
    <xf numFmtId="0" fontId="67" fillId="0" borderId="0" xfId="55" applyFont="1" applyFill="1" applyBorder="1" applyAlignment="1" applyProtection="1">
      <alignment wrapText="1"/>
      <protection locked="0"/>
    </xf>
    <xf numFmtId="44" fontId="83" fillId="28" borderId="13" xfId="29" applyFont="1" applyFill="1" applyBorder="1" applyAlignment="1" applyProtection="1">
      <alignment horizontal="left" vertical="top" wrapText="1"/>
    </xf>
    <xf numFmtId="0" fontId="89" fillId="0" borderId="0" xfId="0" applyFont="1" applyAlignment="1" applyProtection="1">
      <alignment horizontal="center"/>
      <protection locked="0"/>
    </xf>
    <xf numFmtId="0" fontId="0" fillId="0" borderId="10" xfId="0" quotePrefix="1" applyBorder="1" applyProtection="1">
      <protection locked="0"/>
    </xf>
    <xf numFmtId="9" fontId="83" fillId="0" borderId="10" xfId="61" applyNumberFormat="1" applyFont="1" applyBorder="1" applyProtection="1">
      <protection locked="0"/>
    </xf>
    <xf numFmtId="166" fontId="0" fillId="0" borderId="0" xfId="0" applyNumberFormat="1" applyProtection="1">
      <protection locked="0"/>
    </xf>
    <xf numFmtId="0" fontId="90" fillId="0" borderId="0" xfId="0" applyFont="1" applyAlignment="1" applyProtection="1">
      <alignment horizontal="left"/>
      <protection locked="0"/>
    </xf>
    <xf numFmtId="0" fontId="19" fillId="0" borderId="0" xfId="0" applyFont="1" applyAlignment="1" applyProtection="1">
      <alignment horizontal="left"/>
      <protection locked="0"/>
    </xf>
    <xf numFmtId="166" fontId="83" fillId="0" borderId="0" xfId="29" applyNumberFormat="1" applyFont="1" applyBorder="1" applyProtection="1"/>
    <xf numFmtId="166" fontId="0" fillId="0" borderId="0" xfId="0" applyNumberFormat="1" applyProtection="1"/>
    <xf numFmtId="44" fontId="84" fillId="0" borderId="0" xfId="29" applyFont="1" applyBorder="1" applyProtection="1"/>
    <xf numFmtId="0" fontId="63" fillId="0" borderId="0" xfId="57" applyFont="1" applyBorder="1" applyAlignment="1" applyProtection="1">
      <alignment horizontal="left" vertical="center"/>
      <protection locked="0"/>
    </xf>
    <xf numFmtId="0" fontId="8" fillId="0" borderId="0" xfId="57" applyFont="1" applyBorder="1" applyAlignment="1" applyProtection="1">
      <alignment horizontal="left" vertical="center"/>
      <protection locked="0"/>
    </xf>
    <xf numFmtId="0" fontId="68" fillId="0" borderId="0" xfId="42" applyFont="1" applyAlignment="1" applyProtection="1">
      <alignment vertical="center"/>
      <protection locked="0"/>
    </xf>
    <xf numFmtId="0" fontId="63" fillId="0" borderId="0" xfId="57" applyFont="1" applyBorder="1" applyAlignment="1" applyProtection="1">
      <alignment horizontal="right" vertical="center"/>
      <protection locked="0"/>
    </xf>
    <xf numFmtId="0" fontId="113" fillId="0" borderId="0" xfId="0" applyFont="1" applyBorder="1" applyProtection="1">
      <protection locked="0"/>
    </xf>
    <xf numFmtId="0" fontId="15" fillId="26" borderId="69" xfId="0" applyFont="1" applyFill="1" applyBorder="1" applyAlignment="1" applyProtection="1">
      <alignment vertical="center"/>
      <protection locked="0"/>
    </xf>
    <xf numFmtId="0" fontId="15" fillId="26" borderId="102" xfId="0" applyFont="1" applyFill="1" applyBorder="1" applyAlignment="1" applyProtection="1">
      <alignment vertical="center"/>
      <protection locked="0"/>
    </xf>
    <xf numFmtId="0" fontId="120" fillId="0" borderId="0" xfId="0" applyFont="1" applyBorder="1" applyProtection="1">
      <protection locked="0"/>
    </xf>
    <xf numFmtId="0" fontId="113" fillId="0" borderId="0" xfId="0" applyFont="1" applyBorder="1" applyAlignment="1" applyProtection="1">
      <alignment wrapText="1"/>
      <protection locked="0"/>
    </xf>
    <xf numFmtId="0" fontId="76" fillId="0" borderId="0" xfId="38" applyFont="1" applyAlignment="1" applyProtection="1">
      <protection locked="0"/>
    </xf>
    <xf numFmtId="0" fontId="68" fillId="0" borderId="0" xfId="42" applyFont="1" applyFill="1" applyBorder="1" applyAlignment="1" applyProtection="1">
      <alignment vertical="center"/>
      <protection locked="0"/>
    </xf>
    <xf numFmtId="0" fontId="8" fillId="0" borderId="0" xfId="42" applyFont="1" applyFill="1" applyBorder="1" applyAlignment="1" applyProtection="1">
      <alignment vertical="center"/>
      <protection locked="0"/>
    </xf>
    <xf numFmtId="0" fontId="8" fillId="0" borderId="0" xfId="42" applyFont="1" applyFill="1" applyBorder="1" applyAlignment="1" applyProtection="1">
      <alignment horizontal="center" vertical="center"/>
      <protection locked="0"/>
    </xf>
    <xf numFmtId="0" fontId="79" fillId="0" borderId="0" xfId="42" applyFont="1" applyFill="1" applyBorder="1" applyAlignment="1" applyProtection="1">
      <alignment vertical="center"/>
      <protection locked="0"/>
    </xf>
    <xf numFmtId="0" fontId="80" fillId="0" borderId="0" xfId="42" applyFont="1" applyFill="1" applyBorder="1" applyAlignment="1" applyProtection="1">
      <alignment vertical="center"/>
      <protection locked="0"/>
    </xf>
    <xf numFmtId="0" fontId="68" fillId="0" borderId="0" xfId="42" applyFont="1" applyFill="1" applyAlignment="1" applyProtection="1">
      <alignment vertical="center"/>
      <protection locked="0"/>
    </xf>
    <xf numFmtId="0" fontId="63" fillId="0" borderId="0" xfId="42" applyFont="1" applyFill="1" applyBorder="1" applyAlignment="1" applyProtection="1">
      <alignment horizontal="center" vertical="center"/>
      <protection locked="0"/>
    </xf>
    <xf numFmtId="0" fontId="65" fillId="0" borderId="0" xfId="42" applyFont="1" applyFill="1" applyBorder="1" applyAlignment="1" applyProtection="1">
      <alignment vertical="center"/>
      <protection locked="0"/>
    </xf>
    <xf numFmtId="0" fontId="75" fillId="0" borderId="0" xfId="42" applyFont="1" applyFill="1" applyBorder="1" applyAlignment="1" applyProtection="1">
      <alignment vertical="center"/>
      <protection locked="0"/>
    </xf>
    <xf numFmtId="0" fontId="68" fillId="0" borderId="0" xfId="42" applyFont="1" applyFill="1" applyBorder="1" applyAlignment="1" applyProtection="1">
      <alignment horizontal="center" vertical="center"/>
      <protection locked="0"/>
    </xf>
    <xf numFmtId="0" fontId="68" fillId="0" borderId="0" xfId="42" applyFont="1" applyBorder="1" applyAlignment="1" applyProtection="1">
      <alignment vertical="center"/>
      <protection locked="0"/>
    </xf>
    <xf numFmtId="0" fontId="8" fillId="0" borderId="0" xfId="42" applyFont="1" applyFill="1" applyBorder="1" applyAlignment="1" applyProtection="1">
      <alignment horizontal="right" vertical="center"/>
      <protection locked="0"/>
    </xf>
    <xf numFmtId="0" fontId="77" fillId="0" borderId="0" xfId="42" applyFont="1" applyFill="1" applyBorder="1" applyAlignment="1" applyProtection="1">
      <alignment vertical="center"/>
      <protection locked="0"/>
    </xf>
    <xf numFmtId="0" fontId="60" fillId="24" borderId="0" xfId="56" applyFont="1" applyFill="1" applyBorder="1" applyAlignment="1" applyProtection="1">
      <alignment horizontal="center"/>
      <protection locked="0"/>
    </xf>
    <xf numFmtId="0" fontId="29" fillId="0" borderId="0" xfId="57" applyFont="1" applyFill="1" applyBorder="1" applyAlignment="1" applyProtection="1">
      <alignment horizontal="left" vertical="center"/>
      <protection locked="0"/>
    </xf>
    <xf numFmtId="0" fontId="28" fillId="0" borderId="0" xfId="57" applyFont="1" applyBorder="1" applyAlignment="1" applyProtection="1">
      <alignment vertical="center"/>
      <protection locked="0"/>
    </xf>
    <xf numFmtId="0" fontId="30" fillId="0" borderId="0" xfId="57" applyFont="1" applyBorder="1" applyAlignment="1" applyProtection="1">
      <alignment vertical="center"/>
      <protection locked="0"/>
    </xf>
    <xf numFmtId="0" fontId="27" fillId="0" borderId="0" xfId="42" applyFont="1" applyBorder="1" applyAlignment="1" applyProtection="1">
      <alignment vertical="center"/>
      <protection locked="0"/>
    </xf>
    <xf numFmtId="0" fontId="28" fillId="28" borderId="113" xfId="57" applyFont="1" applyFill="1" applyBorder="1" applyAlignment="1" applyProtection="1">
      <alignment horizontal="center" vertical="center"/>
      <protection locked="0"/>
    </xf>
    <xf numFmtId="0" fontId="28" fillId="28" borderId="108" xfId="57" applyFont="1" applyFill="1" applyBorder="1" applyAlignment="1" applyProtection="1">
      <alignment horizontal="center" vertical="center"/>
      <protection locked="0"/>
    </xf>
    <xf numFmtId="0" fontId="28" fillId="28" borderId="114" xfId="57" applyFont="1" applyFill="1" applyBorder="1" applyAlignment="1" applyProtection="1">
      <alignment horizontal="center" vertical="center"/>
      <protection locked="0"/>
    </xf>
    <xf numFmtId="0" fontId="30" fillId="0" borderId="0" xfId="57" applyFont="1" applyAlignment="1" applyProtection="1">
      <alignment vertical="center"/>
      <protection locked="0"/>
    </xf>
    <xf numFmtId="0" fontId="53" fillId="0" borderId="0" xfId="57" applyFont="1" applyBorder="1" applyAlignment="1" applyProtection="1">
      <alignment vertical="center"/>
      <protection locked="0"/>
    </xf>
    <xf numFmtId="0" fontId="30" fillId="0" borderId="0" xfId="57" applyFont="1" applyFill="1" applyBorder="1" applyAlignment="1" applyProtection="1">
      <alignment horizontal="center" vertical="center"/>
      <protection locked="0"/>
    </xf>
    <xf numFmtId="0" fontId="28" fillId="25" borderId="34" xfId="57" applyFont="1" applyFill="1" applyBorder="1" applyAlignment="1" applyProtection="1">
      <alignment horizontal="center" vertical="center"/>
      <protection locked="0"/>
    </xf>
    <xf numFmtId="0" fontId="28" fillId="25" borderId="35" xfId="57" applyFont="1" applyFill="1" applyBorder="1" applyAlignment="1" applyProtection="1">
      <alignment horizontal="center" vertical="center"/>
      <protection locked="0"/>
    </xf>
    <xf numFmtId="0" fontId="28" fillId="25" borderId="36" xfId="57" applyFont="1" applyFill="1" applyBorder="1" applyAlignment="1" applyProtection="1">
      <alignment horizontal="center" vertical="center"/>
      <protection locked="0"/>
    </xf>
    <xf numFmtId="0" fontId="11" fillId="0" borderId="0" xfId="57" applyFont="1" applyBorder="1" applyAlignment="1" applyProtection="1">
      <alignment horizontal="left" vertical="center" indent="1"/>
      <protection locked="0"/>
    </xf>
    <xf numFmtId="0" fontId="32" fillId="0" borderId="0" xfId="57" applyFont="1" applyBorder="1" applyAlignment="1" applyProtection="1">
      <alignment horizontal="left" vertical="center"/>
      <protection locked="0"/>
    </xf>
    <xf numFmtId="0" fontId="33" fillId="0" borderId="0" xfId="42" applyFont="1" applyBorder="1" applyAlignment="1" applyProtection="1">
      <alignment vertical="center"/>
      <protection locked="0"/>
    </xf>
    <xf numFmtId="44" fontId="11" fillId="0" borderId="0" xfId="57" applyNumberFormat="1" applyFont="1" applyBorder="1" applyAlignment="1" applyProtection="1">
      <alignment horizontal="right" vertical="center"/>
      <protection locked="0"/>
    </xf>
    <xf numFmtId="44" fontId="11" fillId="0" borderId="38" xfId="57" applyNumberFormat="1" applyFont="1" applyBorder="1" applyAlignment="1" applyProtection="1">
      <alignment horizontal="right" vertical="center"/>
      <protection locked="0"/>
    </xf>
    <xf numFmtId="44" fontId="11" fillId="0" borderId="0" xfId="57" applyNumberFormat="1" applyFont="1" applyFill="1" applyBorder="1" applyAlignment="1" applyProtection="1">
      <alignment horizontal="right" vertical="center"/>
      <protection locked="0"/>
    </xf>
    <xf numFmtId="44" fontId="11" fillId="0" borderId="38" xfId="57" applyNumberFormat="1" applyFont="1" applyFill="1" applyBorder="1" applyAlignment="1" applyProtection="1">
      <alignment horizontal="right" vertical="center"/>
      <protection locked="0"/>
    </xf>
    <xf numFmtId="0" fontId="32" fillId="0" borderId="10" xfId="57" applyFont="1" applyBorder="1" applyAlignment="1" applyProtection="1">
      <alignment horizontal="left" vertical="center"/>
      <protection locked="0"/>
    </xf>
    <xf numFmtId="0" fontId="27" fillId="0" borderId="10" xfId="42" applyFont="1" applyBorder="1" applyAlignment="1" applyProtection="1">
      <alignment vertical="center"/>
      <protection locked="0"/>
    </xf>
    <xf numFmtId="0" fontId="30" fillId="0" borderId="0" xfId="57" quotePrefix="1" applyFont="1" applyBorder="1" applyAlignment="1" applyProtection="1">
      <alignment horizontal="center" vertical="center"/>
      <protection locked="0"/>
    </xf>
    <xf numFmtId="44" fontId="11" fillId="0" borderId="37" xfId="57" applyNumberFormat="1" applyFont="1" applyFill="1" applyBorder="1" applyAlignment="1" applyProtection="1">
      <alignment horizontal="right" vertical="center"/>
      <protection locked="0"/>
    </xf>
    <xf numFmtId="0" fontId="52" fillId="0" borderId="30" xfId="57" applyFont="1" applyBorder="1" applyAlignment="1" applyProtection="1">
      <alignment vertical="center"/>
      <protection locked="0"/>
    </xf>
    <xf numFmtId="0" fontId="30" fillId="0" borderId="30" xfId="57" applyFont="1" applyBorder="1" applyAlignment="1" applyProtection="1">
      <alignment vertical="center"/>
      <protection locked="0"/>
    </xf>
    <xf numFmtId="0" fontId="27" fillId="0" borderId="30" xfId="57" applyFont="1" applyFill="1" applyBorder="1" applyAlignment="1" applyProtection="1">
      <alignment horizontal="center" vertical="center"/>
      <protection locked="0"/>
    </xf>
    <xf numFmtId="0" fontId="33" fillId="0" borderId="30" xfId="42" applyFont="1" applyBorder="1" applyAlignment="1" applyProtection="1">
      <alignment vertical="center"/>
      <protection locked="0"/>
    </xf>
    <xf numFmtId="44" fontId="54" fillId="0" borderId="40" xfId="57" applyNumberFormat="1" applyFont="1" applyFill="1" applyBorder="1" applyAlignment="1" applyProtection="1">
      <alignment vertical="center"/>
      <protection locked="0"/>
    </xf>
    <xf numFmtId="44" fontId="54" fillId="0" borderId="30" xfId="57" applyNumberFormat="1" applyFont="1" applyFill="1" applyBorder="1" applyAlignment="1" applyProtection="1">
      <alignment vertical="center"/>
      <protection locked="0"/>
    </xf>
    <xf numFmtId="44" fontId="54" fillId="0" borderId="31" xfId="57" applyNumberFormat="1" applyFont="1" applyFill="1" applyBorder="1" applyAlignment="1" applyProtection="1">
      <alignment vertical="center"/>
      <protection locked="0"/>
    </xf>
    <xf numFmtId="0" fontId="53" fillId="0" borderId="0" xfId="57" applyFont="1" applyFill="1" applyBorder="1" applyAlignment="1" applyProtection="1">
      <alignment horizontal="left" vertical="center"/>
      <protection locked="0"/>
    </xf>
    <xf numFmtId="44" fontId="28" fillId="24" borderId="41" xfId="57" applyNumberFormat="1" applyFont="1" applyFill="1" applyBorder="1" applyAlignment="1" applyProtection="1">
      <alignment vertical="center"/>
      <protection locked="0"/>
    </xf>
    <xf numFmtId="44" fontId="28" fillId="24" borderId="42" xfId="57" applyNumberFormat="1" applyFont="1" applyFill="1" applyBorder="1" applyAlignment="1" applyProtection="1">
      <alignment vertical="center"/>
      <protection locked="0"/>
    </xf>
    <xf numFmtId="44" fontId="28" fillId="24" borderId="43" xfId="57" applyNumberFormat="1" applyFont="1" applyFill="1" applyBorder="1" applyAlignment="1" applyProtection="1">
      <alignment vertical="center"/>
      <protection locked="0"/>
    </xf>
    <xf numFmtId="0" fontId="11" fillId="0" borderId="0" xfId="42" applyFont="1" applyBorder="1" applyAlignment="1" applyProtection="1">
      <alignment vertical="center"/>
      <protection locked="0"/>
    </xf>
    <xf numFmtId="5" fontId="28" fillId="0" borderId="0" xfId="57" applyNumberFormat="1" applyFont="1" applyBorder="1" applyAlignment="1" applyProtection="1">
      <alignment vertical="center"/>
      <protection locked="0"/>
    </xf>
    <xf numFmtId="0" fontId="30" fillId="0" borderId="0" xfId="57" applyFont="1" applyBorder="1" applyAlignment="1" applyProtection="1">
      <alignment horizontal="center" vertical="center"/>
      <protection locked="0"/>
    </xf>
    <xf numFmtId="0" fontId="28" fillId="0" borderId="0" xfId="57" applyFont="1" applyBorder="1" applyAlignment="1" applyProtection="1">
      <alignment horizontal="center" vertical="center" wrapText="1"/>
      <protection locked="0"/>
    </xf>
    <xf numFmtId="5" fontId="28" fillId="0" borderId="0" xfId="57" applyNumberFormat="1" applyFont="1" applyFill="1" applyBorder="1" applyAlignment="1" applyProtection="1">
      <alignment vertical="center"/>
      <protection locked="0"/>
    </xf>
    <xf numFmtId="0" fontId="6" fillId="0" borderId="0" xfId="57" applyFont="1" applyBorder="1" applyAlignment="1" applyProtection="1">
      <alignment horizontal="left" vertical="center" indent="1"/>
      <protection locked="0"/>
    </xf>
    <xf numFmtId="44" fontId="28" fillId="0" borderId="0" xfId="57" applyNumberFormat="1" applyFont="1" applyBorder="1" applyAlignment="1" applyProtection="1">
      <alignment vertical="center"/>
      <protection locked="0"/>
    </xf>
    <xf numFmtId="7" fontId="27" fillId="0" borderId="0" xfId="42" applyNumberFormat="1" applyFont="1" applyBorder="1" applyAlignment="1" applyProtection="1">
      <alignment vertical="center"/>
      <protection locked="0"/>
    </xf>
    <xf numFmtId="0" fontId="30" fillId="0" borderId="10" xfId="57" quotePrefix="1" applyFont="1" applyBorder="1" applyAlignment="1" applyProtection="1">
      <alignment horizontal="center" vertical="center"/>
      <protection locked="0"/>
    </xf>
    <xf numFmtId="0" fontId="28" fillId="0" borderId="0" xfId="57" applyFont="1" applyBorder="1" applyAlignment="1" applyProtection="1">
      <alignment horizontal="left" vertical="center"/>
      <protection locked="0"/>
    </xf>
    <xf numFmtId="0" fontId="30" fillId="0" borderId="0" xfId="57" applyFont="1" applyBorder="1" applyAlignment="1" applyProtection="1">
      <alignment horizontal="left" vertical="center"/>
      <protection locked="0"/>
    </xf>
    <xf numFmtId="44" fontId="11" fillId="25" borderId="37" xfId="57" applyNumberFormat="1" applyFont="1" applyFill="1" applyBorder="1" applyAlignment="1" applyProtection="1">
      <alignment horizontal="right" vertical="center"/>
      <protection locked="0"/>
    </xf>
    <xf numFmtId="44" fontId="11" fillId="25" borderId="0" xfId="57" applyNumberFormat="1" applyFont="1" applyFill="1" applyBorder="1" applyAlignment="1" applyProtection="1">
      <alignment horizontal="right" vertical="center"/>
      <protection locked="0"/>
    </xf>
    <xf numFmtId="44" fontId="11" fillId="25" borderId="38" xfId="57" applyNumberFormat="1" applyFont="1" applyFill="1" applyBorder="1" applyAlignment="1" applyProtection="1">
      <alignment horizontal="right" vertical="center"/>
      <protection locked="0"/>
    </xf>
    <xf numFmtId="0" fontId="11" fillId="0" borderId="0" xfId="57" applyFont="1" applyBorder="1" applyAlignment="1" applyProtection="1">
      <alignment horizontal="left" vertical="center"/>
      <protection locked="0"/>
    </xf>
    <xf numFmtId="0" fontId="11" fillId="0" borderId="10" xfId="57" applyFont="1" applyBorder="1" applyAlignment="1" applyProtection="1">
      <alignment horizontal="left" vertical="center"/>
      <protection locked="0"/>
    </xf>
    <xf numFmtId="44" fontId="11" fillId="25" borderId="40" xfId="57" applyNumberFormat="1" applyFont="1" applyFill="1" applyBorder="1" applyAlignment="1" applyProtection="1">
      <alignment horizontal="right" vertical="center"/>
      <protection locked="0"/>
    </xf>
    <xf numFmtId="44" fontId="11" fillId="25" borderId="30" xfId="57" applyNumberFormat="1" applyFont="1" applyFill="1" applyBorder="1" applyAlignment="1" applyProtection="1">
      <alignment horizontal="right" vertical="center"/>
      <protection locked="0"/>
    </xf>
    <xf numFmtId="44" fontId="11" fillId="25" borderId="31" xfId="57" applyNumberFormat="1" applyFont="1" applyFill="1" applyBorder="1" applyAlignment="1" applyProtection="1">
      <alignment horizontal="right" vertical="center"/>
      <protection locked="0"/>
    </xf>
    <xf numFmtId="0" fontId="53" fillId="0" borderId="0" xfId="57" applyFont="1" applyBorder="1" applyAlignment="1" applyProtection="1">
      <alignment horizontal="left" vertical="center"/>
      <protection locked="0"/>
    </xf>
    <xf numFmtId="0" fontId="30" fillId="0" borderId="0" xfId="57" applyNumberFormat="1" applyFont="1" applyBorder="1" applyAlignment="1" applyProtection="1">
      <alignment vertical="center"/>
      <protection locked="0"/>
    </xf>
    <xf numFmtId="0" fontId="28" fillId="0" borderId="0" xfId="57" quotePrefix="1" applyFont="1" applyBorder="1" applyAlignment="1" applyProtection="1">
      <alignment horizontal="center" vertical="center"/>
      <protection locked="0"/>
    </xf>
    <xf numFmtId="5" fontId="28" fillId="0" borderId="47" xfId="57" applyNumberFormat="1" applyFont="1" applyFill="1" applyBorder="1" applyAlignment="1" applyProtection="1">
      <alignment vertical="center"/>
      <protection locked="0"/>
    </xf>
    <xf numFmtId="5" fontId="28" fillId="0" borderId="47" xfId="57" applyNumberFormat="1" applyFont="1" applyBorder="1" applyAlignment="1" applyProtection="1">
      <alignment vertical="center"/>
      <protection locked="0"/>
    </xf>
    <xf numFmtId="44" fontId="28" fillId="0" borderId="48" xfId="57" applyNumberFormat="1" applyFont="1" applyBorder="1" applyAlignment="1" applyProtection="1">
      <alignment vertical="center"/>
      <protection locked="0"/>
    </xf>
    <xf numFmtId="44" fontId="28" fillId="0" borderId="47" xfId="57" applyNumberFormat="1" applyFont="1" applyBorder="1" applyAlignment="1" applyProtection="1">
      <alignment vertical="center"/>
      <protection locked="0"/>
    </xf>
    <xf numFmtId="44" fontId="28" fillId="0" borderId="49" xfId="57" applyNumberFormat="1" applyFont="1" applyBorder="1" applyAlignment="1" applyProtection="1">
      <alignment vertical="center"/>
      <protection locked="0"/>
    </xf>
    <xf numFmtId="0" fontId="30" fillId="0" borderId="45" xfId="57" applyFont="1" applyBorder="1" applyAlignment="1" applyProtection="1">
      <alignment horizontal="center" vertical="center"/>
      <protection locked="0"/>
    </xf>
    <xf numFmtId="0" fontId="30" fillId="0" borderId="45" xfId="57" applyFont="1" applyBorder="1" applyAlignment="1" applyProtection="1">
      <alignment horizontal="center" vertical="top" wrapText="1"/>
      <protection locked="0"/>
    </xf>
    <xf numFmtId="44" fontId="11" fillId="0" borderId="50" xfId="57" applyNumberFormat="1" applyFont="1" applyBorder="1" applyAlignment="1" applyProtection="1">
      <alignment horizontal="right" vertical="center"/>
      <protection locked="0"/>
    </xf>
    <xf numFmtId="44" fontId="11" fillId="0" borderId="51" xfId="57" applyNumberFormat="1" applyFont="1" applyBorder="1" applyAlignment="1" applyProtection="1">
      <alignment horizontal="right" vertical="center"/>
      <protection locked="0"/>
    </xf>
    <xf numFmtId="0" fontId="28" fillId="0" borderId="31" xfId="57" applyFont="1" applyBorder="1" applyAlignment="1" applyProtection="1">
      <alignment vertical="center"/>
      <protection locked="0"/>
    </xf>
    <xf numFmtId="44" fontId="11" fillId="0" borderId="30" xfId="57" applyNumberFormat="1" applyFont="1" applyBorder="1" applyAlignment="1" applyProtection="1">
      <alignment horizontal="right" vertical="center"/>
      <protection locked="0"/>
    </xf>
    <xf numFmtId="44" fontId="11" fillId="0" borderId="31" xfId="57" applyNumberFormat="1" applyFont="1" applyBorder="1" applyAlignment="1" applyProtection="1">
      <alignment horizontal="right" vertical="center"/>
      <protection locked="0"/>
    </xf>
    <xf numFmtId="44" fontId="11" fillId="0" borderId="52" xfId="57" applyNumberFormat="1" applyFont="1" applyBorder="1" applyAlignment="1" applyProtection="1">
      <alignment horizontal="right" vertical="center"/>
      <protection locked="0"/>
    </xf>
    <xf numFmtId="44" fontId="11" fillId="0" borderId="53" xfId="57" applyNumberFormat="1" applyFont="1" applyBorder="1" applyAlignment="1" applyProtection="1">
      <alignment horizontal="right" vertical="center"/>
      <protection locked="0"/>
    </xf>
    <xf numFmtId="44" fontId="11" fillId="0" borderId="54" xfId="57" applyNumberFormat="1" applyFont="1" applyBorder="1" applyAlignment="1" applyProtection="1">
      <alignment horizontal="right" vertical="center"/>
      <protection locked="0"/>
    </xf>
    <xf numFmtId="0" fontId="28" fillId="28" borderId="115" xfId="57" applyFont="1" applyFill="1" applyBorder="1" applyAlignment="1" applyProtection="1">
      <alignment horizontal="center" vertical="center"/>
      <protection locked="0"/>
    </xf>
    <xf numFmtId="0" fontId="28" fillId="28" borderId="116" xfId="57" applyFont="1" applyFill="1" applyBorder="1" applyAlignment="1" applyProtection="1">
      <alignment horizontal="center" vertical="center"/>
      <protection locked="0"/>
    </xf>
    <xf numFmtId="0" fontId="28" fillId="28" borderId="117" xfId="57" applyFont="1" applyFill="1" applyBorder="1" applyAlignment="1" applyProtection="1">
      <alignment horizontal="center" vertical="center"/>
      <protection locked="0"/>
    </xf>
    <xf numFmtId="0" fontId="28" fillId="28" borderId="118" xfId="57" applyFont="1" applyFill="1" applyBorder="1" applyAlignment="1" applyProtection="1">
      <alignment horizontal="center" vertical="center"/>
      <protection locked="0"/>
    </xf>
    <xf numFmtId="10" fontId="30" fillId="0" borderId="0" xfId="57" applyNumberFormat="1" applyFont="1" applyFill="1" applyBorder="1" applyAlignment="1" applyProtection="1">
      <alignment horizontal="center" vertical="center"/>
      <protection locked="0"/>
    </xf>
    <xf numFmtId="0" fontId="28" fillId="0" borderId="32" xfId="57" applyFont="1" applyBorder="1" applyAlignment="1" applyProtection="1">
      <alignment vertical="center"/>
      <protection locked="0"/>
    </xf>
    <xf numFmtId="0" fontId="30" fillId="0" borderId="32" xfId="57" applyFont="1" applyBorder="1" applyAlignment="1" applyProtection="1">
      <alignment vertical="center"/>
      <protection locked="0"/>
    </xf>
    <xf numFmtId="0" fontId="30" fillId="0" borderId="33" xfId="57" quotePrefix="1" applyFont="1" applyBorder="1" applyAlignment="1" applyProtection="1">
      <alignment horizontal="center" vertical="center"/>
      <protection locked="0"/>
    </xf>
    <xf numFmtId="0" fontId="30" fillId="0" borderId="38" xfId="57" quotePrefix="1" applyFont="1" applyBorder="1" applyAlignment="1" applyProtection="1">
      <alignment horizontal="center" vertical="center"/>
      <protection locked="0"/>
    </xf>
    <xf numFmtId="10" fontId="30" fillId="0" borderId="31" xfId="57" applyNumberFormat="1" applyFont="1" applyFill="1" applyBorder="1" applyAlignment="1" applyProtection="1">
      <alignment horizontal="center" vertical="center"/>
      <protection locked="0"/>
    </xf>
    <xf numFmtId="0" fontId="30" fillId="0" borderId="0" xfId="57" applyFont="1" applyFill="1" applyBorder="1" applyAlignment="1" applyProtection="1">
      <alignment horizontal="center" vertical="center" wrapText="1"/>
      <protection locked="0"/>
    </xf>
    <xf numFmtId="10" fontId="30" fillId="0" borderId="0" xfId="57" applyNumberFormat="1" applyFont="1" applyFill="1" applyBorder="1" applyAlignment="1" applyProtection="1">
      <alignment vertical="center"/>
      <protection locked="0"/>
    </xf>
    <xf numFmtId="0" fontId="30" fillId="0" borderId="0" xfId="57" applyFont="1" applyBorder="1" applyAlignment="1" applyProtection="1">
      <alignment horizontal="center" vertical="center" wrapText="1"/>
      <protection locked="0"/>
    </xf>
    <xf numFmtId="0" fontId="27" fillId="0" borderId="0" xfId="42" applyFont="1" applyFill="1" applyBorder="1" applyAlignment="1" applyProtection="1">
      <alignment vertical="center"/>
      <protection locked="0"/>
    </xf>
    <xf numFmtId="44" fontId="30" fillId="0" borderId="0" xfId="57" applyNumberFormat="1" applyFont="1" applyBorder="1" applyAlignment="1" applyProtection="1">
      <alignment vertical="center"/>
      <protection locked="0"/>
    </xf>
    <xf numFmtId="44" fontId="11" fillId="0" borderId="35" xfId="42" applyNumberFormat="1" applyFont="1" applyBorder="1" applyAlignment="1" applyProtection="1">
      <alignment vertical="center"/>
      <protection locked="0"/>
    </xf>
    <xf numFmtId="44" fontId="11" fillId="0" borderId="36" xfId="42" applyNumberFormat="1" applyFont="1" applyBorder="1" applyAlignment="1" applyProtection="1">
      <alignment vertical="center"/>
      <protection locked="0"/>
    </xf>
    <xf numFmtId="44" fontId="11" fillId="0" borderId="0" xfId="42" applyNumberFormat="1" applyFont="1" applyBorder="1" applyAlignment="1" applyProtection="1">
      <alignment vertical="center"/>
      <protection locked="0"/>
    </xf>
    <xf numFmtId="44" fontId="11" fillId="0" borderId="38" xfId="42" applyNumberFormat="1" applyFont="1" applyBorder="1" applyAlignment="1" applyProtection="1">
      <alignment vertical="center"/>
      <protection locked="0"/>
    </xf>
    <xf numFmtId="44" fontId="30" fillId="0" borderId="10" xfId="57" applyNumberFormat="1" applyFont="1" applyBorder="1" applyAlignment="1" applyProtection="1">
      <alignment vertical="center"/>
      <protection locked="0"/>
    </xf>
    <xf numFmtId="0" fontId="28" fillId="0" borderId="32" xfId="57" applyFont="1" applyBorder="1" applyAlignment="1" applyProtection="1">
      <alignment horizontal="left" vertical="center"/>
      <protection locked="0"/>
    </xf>
    <xf numFmtId="44" fontId="30" fillId="0" borderId="33" xfId="57" applyNumberFormat="1" applyFont="1" applyBorder="1" applyAlignment="1" applyProtection="1">
      <alignment vertical="center"/>
      <protection locked="0"/>
    </xf>
    <xf numFmtId="0" fontId="28" fillId="0" borderId="30" xfId="57" applyFont="1" applyBorder="1" applyAlignment="1" applyProtection="1">
      <alignment horizontal="left" vertical="center"/>
      <protection locked="0"/>
    </xf>
    <xf numFmtId="0" fontId="27" fillId="0" borderId="31" xfId="42" applyFont="1" applyBorder="1" applyAlignment="1" applyProtection="1">
      <alignment vertical="center"/>
      <protection locked="0"/>
    </xf>
    <xf numFmtId="0" fontId="28" fillId="0" borderId="0" xfId="57" applyFont="1" applyFill="1" applyBorder="1" applyAlignment="1" applyProtection="1">
      <alignment horizontal="center" vertical="center"/>
      <protection locked="0"/>
    </xf>
    <xf numFmtId="44" fontId="30" fillId="0" borderId="0" xfId="30" applyFont="1" applyFill="1" applyBorder="1" applyAlignment="1" applyProtection="1">
      <alignment vertical="center"/>
      <protection locked="0"/>
    </xf>
    <xf numFmtId="9" fontId="30" fillId="0" borderId="0" xfId="63" applyFont="1" applyFill="1" applyBorder="1" applyAlignment="1" applyProtection="1">
      <alignment vertical="center"/>
      <protection locked="0"/>
    </xf>
    <xf numFmtId="44" fontId="11" fillId="0" borderId="34" xfId="57" applyNumberFormat="1" applyFont="1" applyFill="1" applyBorder="1" applyAlignment="1" applyProtection="1">
      <alignment horizontal="right" vertical="center"/>
      <protection locked="0"/>
    </xf>
    <xf numFmtId="0" fontId="28" fillId="0" borderId="30" xfId="57" applyFont="1" applyFill="1" applyBorder="1" applyAlignment="1" applyProtection="1">
      <alignment horizontal="center" vertical="center"/>
      <protection locked="0"/>
    </xf>
    <xf numFmtId="0" fontId="30" fillId="0" borderId="30" xfId="57" applyFont="1" applyFill="1" applyBorder="1" applyAlignment="1" applyProtection="1">
      <alignment vertical="center"/>
      <protection locked="0"/>
    </xf>
    <xf numFmtId="44" fontId="30" fillId="0" borderId="30" xfId="30" applyFont="1" applyFill="1" applyBorder="1" applyAlignment="1" applyProtection="1">
      <alignment vertical="center"/>
      <protection locked="0"/>
    </xf>
    <xf numFmtId="9" fontId="30" fillId="0" borderId="30" xfId="63" applyFont="1" applyFill="1" applyBorder="1" applyAlignment="1" applyProtection="1">
      <alignment vertical="center"/>
      <protection locked="0"/>
    </xf>
    <xf numFmtId="0" fontId="30" fillId="0" borderId="31" xfId="57" applyFont="1" applyBorder="1" applyAlignment="1" applyProtection="1">
      <alignment vertical="center"/>
      <protection locked="0"/>
    </xf>
    <xf numFmtId="44" fontId="11" fillId="0" borderId="40" xfId="57" applyNumberFormat="1" applyFont="1" applyFill="1" applyBorder="1" applyAlignment="1" applyProtection="1">
      <alignment horizontal="right" vertical="center"/>
      <protection locked="0"/>
    </xf>
    <xf numFmtId="44" fontId="11" fillId="0" borderId="30" xfId="42" applyNumberFormat="1" applyFont="1" applyBorder="1" applyAlignment="1" applyProtection="1">
      <alignment vertical="center"/>
      <protection locked="0"/>
    </xf>
    <xf numFmtId="44" fontId="11" fillId="0" borderId="31" xfId="42" applyNumberFormat="1" applyFont="1" applyBorder="1" applyAlignment="1" applyProtection="1">
      <alignment vertical="center"/>
      <protection locked="0"/>
    </xf>
    <xf numFmtId="44" fontId="11" fillId="0" borderId="41" xfId="57" applyNumberFormat="1" applyFont="1" applyBorder="1" applyAlignment="1" applyProtection="1">
      <alignment horizontal="right" vertical="center"/>
      <protection locked="0"/>
    </xf>
    <xf numFmtId="44" fontId="11" fillId="0" borderId="42" xfId="57" applyNumberFormat="1" applyFont="1" applyBorder="1" applyAlignment="1" applyProtection="1">
      <alignment horizontal="right" vertical="center"/>
      <protection locked="0"/>
    </xf>
    <xf numFmtId="44" fontId="11" fillId="0" borderId="43" xfId="57" applyNumberFormat="1" applyFont="1" applyBorder="1" applyAlignment="1" applyProtection="1">
      <alignment horizontal="right" vertical="center"/>
      <protection locked="0"/>
    </xf>
    <xf numFmtId="0" fontId="27" fillId="0" borderId="0" xfId="42" applyFont="1" applyBorder="1" applyAlignment="1" applyProtection="1">
      <alignment horizontal="center" vertical="center"/>
      <protection locked="0"/>
    </xf>
    <xf numFmtId="0" fontId="55" fillId="0" borderId="0" xfId="42" applyFont="1" applyFill="1" applyBorder="1" applyAlignment="1" applyProtection="1">
      <alignment horizontal="left" vertical="center"/>
      <protection locked="0"/>
    </xf>
    <xf numFmtId="0" fontId="11" fillId="0" borderId="0" xfId="42" applyFont="1" applyFill="1" applyBorder="1" applyAlignment="1" applyProtection="1">
      <alignment vertical="center"/>
      <protection locked="0"/>
    </xf>
    <xf numFmtId="0" fontId="29" fillId="0" borderId="0" xfId="42" applyFont="1" applyFill="1" applyBorder="1" applyAlignment="1" applyProtection="1">
      <alignment horizontal="left" vertical="center"/>
      <protection locked="0"/>
    </xf>
    <xf numFmtId="0" fontId="36" fillId="0" borderId="0" xfId="42" applyFont="1" applyFill="1" applyBorder="1" applyAlignment="1" applyProtection="1">
      <alignment vertical="center"/>
      <protection locked="0"/>
    </xf>
    <xf numFmtId="0" fontId="30" fillId="0" borderId="0" xfId="42" applyFont="1" applyFill="1" applyBorder="1" applyAlignment="1" applyProtection="1">
      <alignment vertical="center"/>
      <protection locked="0"/>
    </xf>
    <xf numFmtId="0" fontId="30" fillId="0" borderId="0" xfId="42" applyFont="1" applyFill="1" applyBorder="1" applyAlignment="1" applyProtection="1">
      <alignment horizontal="center" vertical="center"/>
      <protection locked="0"/>
    </xf>
    <xf numFmtId="0" fontId="29" fillId="0" borderId="0" xfId="42" applyFont="1" applyFill="1" applyBorder="1" applyAlignment="1" applyProtection="1">
      <alignment horizontal="center" vertical="center"/>
      <protection locked="0"/>
    </xf>
    <xf numFmtId="0" fontId="29" fillId="0" borderId="0" xfId="42" applyFont="1" applyFill="1" applyBorder="1" applyAlignment="1" applyProtection="1">
      <alignment vertical="center"/>
      <protection locked="0"/>
    </xf>
    <xf numFmtId="0" fontId="33" fillId="0" borderId="0" xfId="42" applyFont="1" applyFill="1" applyBorder="1" applyAlignment="1" applyProtection="1">
      <alignment vertical="center"/>
      <protection locked="0"/>
    </xf>
    <xf numFmtId="0" fontId="35" fillId="0" borderId="0" xfId="42" applyFont="1" applyFill="1" applyBorder="1" applyAlignment="1" applyProtection="1">
      <alignment vertical="center"/>
      <protection locked="0"/>
    </xf>
    <xf numFmtId="0" fontId="27" fillId="0" borderId="0" xfId="42" applyFont="1" applyFill="1" applyBorder="1" applyAlignment="1" applyProtection="1">
      <alignment horizontal="left" vertical="center"/>
      <protection locked="0"/>
    </xf>
    <xf numFmtId="9" fontId="37" fillId="0" borderId="0" xfId="42" applyNumberFormat="1" applyFont="1" applyFill="1" applyBorder="1" applyAlignment="1" applyProtection="1">
      <alignment horizontal="center" vertical="center"/>
      <protection locked="0"/>
    </xf>
    <xf numFmtId="0" fontId="37" fillId="0" borderId="0" xfId="42" applyFont="1" applyFill="1" applyBorder="1" applyAlignment="1" applyProtection="1">
      <alignment vertical="center"/>
      <protection locked="0"/>
    </xf>
    <xf numFmtId="0" fontId="37" fillId="0" borderId="0" xfId="42" applyFont="1" applyFill="1" applyBorder="1" applyAlignment="1" applyProtection="1">
      <alignment horizontal="center" vertical="center"/>
      <protection locked="0"/>
    </xf>
    <xf numFmtId="0" fontId="31" fillId="0" borderId="0" xfId="42" applyFont="1" applyFill="1" applyBorder="1" applyAlignment="1" applyProtection="1">
      <alignment vertical="center"/>
      <protection locked="0"/>
    </xf>
    <xf numFmtId="0" fontId="38" fillId="0" borderId="0" xfId="42" applyFont="1" applyFill="1" applyBorder="1" applyAlignment="1" applyProtection="1">
      <alignment vertical="center"/>
      <protection locked="0"/>
    </xf>
    <xf numFmtId="0" fontId="27" fillId="0" borderId="0" xfId="42" applyFont="1" applyFill="1" applyAlignment="1" applyProtection="1">
      <alignment vertical="center"/>
      <protection locked="0"/>
    </xf>
    <xf numFmtId="0" fontId="30" fillId="0" borderId="0" xfId="42" applyFont="1" applyFill="1" applyBorder="1" applyAlignment="1" applyProtection="1">
      <alignment horizontal="left" vertical="center"/>
      <protection locked="0"/>
    </xf>
    <xf numFmtId="0" fontId="34" fillId="0" borderId="0" xfId="42" applyFont="1" applyFill="1" applyBorder="1" applyAlignment="1" applyProtection="1">
      <alignment horizontal="center" vertical="center"/>
      <protection locked="0"/>
    </xf>
    <xf numFmtId="0" fontId="34" fillId="0" borderId="0" xfId="42" applyFont="1" applyFill="1" applyBorder="1" applyAlignment="1" applyProtection="1">
      <alignment vertical="center"/>
      <protection locked="0"/>
    </xf>
    <xf numFmtId="0" fontId="39" fillId="0" borderId="0" xfId="42" applyFont="1" applyFill="1" applyBorder="1" applyAlignment="1" applyProtection="1">
      <alignment vertical="center"/>
      <protection locked="0"/>
    </xf>
    <xf numFmtId="0" fontId="27" fillId="0" borderId="0" xfId="42" applyFont="1" applyFill="1" applyBorder="1" applyAlignment="1" applyProtection="1">
      <alignment horizontal="center" vertical="center"/>
      <protection locked="0"/>
    </xf>
    <xf numFmtId="0" fontId="40" fillId="0" borderId="0" xfId="38" applyFont="1" applyFill="1" applyBorder="1" applyAlignment="1" applyProtection="1">
      <alignment vertical="center"/>
      <protection locked="0"/>
    </xf>
    <xf numFmtId="0" fontId="40" fillId="0" borderId="0" xfId="38" applyFont="1" applyFill="1" applyBorder="1" applyAlignment="1" applyProtection="1">
      <alignment horizontal="left" vertical="center"/>
      <protection locked="0"/>
    </xf>
    <xf numFmtId="0" fontId="30" fillId="0" borderId="0" xfId="42" applyFont="1" applyFill="1" applyBorder="1" applyAlignment="1" applyProtection="1">
      <alignment horizontal="right" vertical="center"/>
      <protection locked="0"/>
    </xf>
    <xf numFmtId="0" fontId="27" fillId="0" borderId="0" xfId="42" applyNumberFormat="1" applyFont="1" applyFill="1" applyBorder="1" applyAlignment="1" applyProtection="1">
      <alignment vertical="center"/>
      <protection locked="0"/>
    </xf>
    <xf numFmtId="0" fontId="34" fillId="0" borderId="0" xfId="42" applyFont="1" applyFill="1" applyBorder="1" applyAlignment="1" applyProtection="1">
      <alignment horizontal="left" vertical="center"/>
      <protection locked="0"/>
    </xf>
    <xf numFmtId="0" fontId="39" fillId="0" borderId="0" xfId="42" applyFont="1" applyFill="1" applyBorder="1" applyAlignment="1" applyProtection="1">
      <alignment horizontal="center" vertical="center"/>
      <protection locked="0"/>
    </xf>
    <xf numFmtId="0" fontId="93" fillId="0" borderId="0" xfId="0" applyFont="1" applyFill="1" applyBorder="1" applyAlignment="1" applyProtection="1">
      <protection locked="0"/>
    </xf>
    <xf numFmtId="0" fontId="0" fillId="0" borderId="0" xfId="0" applyFill="1" applyBorder="1" applyAlignment="1" applyProtection="1">
      <alignment horizontal="left"/>
      <protection locked="0"/>
    </xf>
    <xf numFmtId="0" fontId="0" fillId="0" borderId="0" xfId="0" applyFont="1" applyBorder="1" applyAlignment="1" applyProtection="1">
      <alignment horizontal="right"/>
      <protection locked="0"/>
    </xf>
    <xf numFmtId="9" fontId="93" fillId="0" borderId="0" xfId="61" applyFont="1" applyFill="1" applyBorder="1" applyAlignment="1" applyProtection="1">
      <alignment horizontal="right"/>
      <protection locked="0"/>
    </xf>
    <xf numFmtId="0" fontId="0" fillId="0" borderId="0" xfId="0" applyBorder="1" applyAlignment="1" applyProtection="1">
      <alignment horizontal="left"/>
      <protection locked="0"/>
    </xf>
    <xf numFmtId="0" fontId="0" fillId="27" borderId="0" xfId="0" applyFont="1" applyFill="1" applyBorder="1" applyAlignment="1" applyProtection="1">
      <protection locked="0"/>
    </xf>
    <xf numFmtId="0" fontId="88" fillId="0" borderId="37" xfId="0" applyFont="1" applyFill="1" applyBorder="1" applyProtection="1">
      <protection locked="0"/>
    </xf>
    <xf numFmtId="0" fontId="125" fillId="0" borderId="37" xfId="0" applyFont="1" applyFill="1" applyBorder="1" applyProtection="1">
      <protection locked="0"/>
    </xf>
    <xf numFmtId="0" fontId="88" fillId="0" borderId="37" xfId="0" applyFont="1" applyFill="1" applyBorder="1" applyAlignment="1" applyProtection="1">
      <alignment wrapText="1"/>
      <protection locked="0"/>
    </xf>
    <xf numFmtId="0" fontId="88" fillId="0" borderId="37" xfId="0" applyFont="1" applyFill="1" applyBorder="1" applyAlignment="1" applyProtection="1">
      <protection locked="0"/>
    </xf>
    <xf numFmtId="0" fontId="6" fillId="27" borderId="0" xfId="47" applyFill="1" applyProtection="1">
      <protection locked="0"/>
    </xf>
    <xf numFmtId="0" fontId="118" fillId="27" borderId="0" xfId="47" applyFont="1" applyFill="1" applyAlignment="1" applyProtection="1">
      <alignment horizontal="center"/>
      <protection locked="0"/>
    </xf>
    <xf numFmtId="0" fontId="27" fillId="27" borderId="0" xfId="47" applyFont="1" applyFill="1" applyBorder="1" applyAlignment="1" applyProtection="1">
      <alignment horizontal="center" vertical="top" wrapText="1"/>
      <protection locked="0"/>
    </xf>
    <xf numFmtId="0" fontId="6" fillId="27" borderId="0" xfId="47" applyFont="1" applyFill="1" applyAlignment="1" applyProtection="1">
      <alignment horizontal="left" vertical="top" wrapText="1"/>
      <protection locked="0"/>
    </xf>
    <xf numFmtId="0" fontId="6" fillId="27" borderId="0" xfId="47" applyFont="1" applyFill="1" applyAlignment="1" applyProtection="1">
      <alignment vertical="top" wrapText="1"/>
      <protection locked="0"/>
    </xf>
    <xf numFmtId="0" fontId="6" fillId="28" borderId="0" xfId="47" applyFont="1" applyFill="1" applyBorder="1" applyAlignment="1" applyProtection="1">
      <alignment vertical="top" wrapText="1"/>
      <protection locked="0"/>
    </xf>
    <xf numFmtId="0" fontId="6" fillId="27" borderId="0" xfId="47" applyFont="1" applyFill="1" applyBorder="1" applyAlignment="1" applyProtection="1">
      <alignment vertical="top" wrapText="1"/>
      <protection locked="0"/>
    </xf>
    <xf numFmtId="0" fontId="6" fillId="27" borderId="0" xfId="47" applyFill="1" applyBorder="1" applyProtection="1">
      <protection locked="0"/>
    </xf>
    <xf numFmtId="0" fontId="6" fillId="27" borderId="123" xfId="47" applyFill="1" applyBorder="1" applyProtection="1">
      <protection locked="0"/>
    </xf>
    <xf numFmtId="0" fontId="6" fillId="27" borderId="32" xfId="47" applyFill="1" applyBorder="1" applyProtection="1">
      <protection locked="0"/>
    </xf>
    <xf numFmtId="0" fontId="6" fillId="27" borderId="124" xfId="47" applyFill="1" applyBorder="1" applyProtection="1">
      <protection locked="0"/>
    </xf>
    <xf numFmtId="0" fontId="2" fillId="24" borderId="0" xfId="56" applyFont="1" applyFill="1" applyBorder="1" applyAlignment="1" applyProtection="1">
      <alignment horizontal="center"/>
    </xf>
    <xf numFmtId="0" fontId="1" fillId="36" borderId="186" xfId="56" applyFont="1" applyFill="1" applyBorder="1" applyAlignment="1" applyProtection="1">
      <alignment vertical="center" wrapText="1"/>
    </xf>
    <xf numFmtId="0" fontId="1" fillId="36" borderId="181" xfId="56" applyFont="1" applyFill="1" applyBorder="1" applyAlignment="1" applyProtection="1">
      <alignment vertical="center" wrapText="1"/>
    </xf>
    <xf numFmtId="0" fontId="1" fillId="36" borderId="187" xfId="56" applyFont="1" applyFill="1" applyBorder="1" applyAlignment="1" applyProtection="1">
      <alignment vertical="center" wrapText="1"/>
    </xf>
    <xf numFmtId="0" fontId="1" fillId="24" borderId="0" xfId="56" applyFont="1" applyFill="1" applyBorder="1" applyAlignment="1" applyProtection="1">
      <alignment wrapText="1"/>
    </xf>
    <xf numFmtId="0" fontId="1" fillId="36" borderId="0" xfId="56" applyFont="1" applyFill="1" applyBorder="1" applyAlignment="1" applyProtection="1">
      <alignment horizontal="left" vertical="center" wrapText="1"/>
    </xf>
    <xf numFmtId="0" fontId="1" fillId="36" borderId="192" xfId="56" applyFont="1" applyFill="1" applyBorder="1" applyAlignment="1" applyProtection="1">
      <alignment horizontal="left" vertical="center" wrapText="1"/>
    </xf>
    <xf numFmtId="0" fontId="1" fillId="36" borderId="191" xfId="56" applyFont="1" applyFill="1" applyBorder="1" applyAlignment="1" applyProtection="1">
      <alignment horizontal="left" vertical="center" wrapText="1"/>
    </xf>
    <xf numFmtId="0" fontId="3" fillId="36" borderId="0" xfId="38" applyFill="1" applyBorder="1" applyAlignment="1" applyProtection="1">
      <alignment horizontal="left" vertical="center" wrapText="1"/>
    </xf>
    <xf numFmtId="0" fontId="1" fillId="24" borderId="256" xfId="56" applyFont="1" applyFill="1" applyBorder="1" applyProtection="1"/>
    <xf numFmtId="0" fontId="160" fillId="24" borderId="256" xfId="56" applyFont="1" applyFill="1" applyBorder="1" applyProtection="1"/>
    <xf numFmtId="0" fontId="1" fillId="24" borderId="0" xfId="56" applyFont="1" applyFill="1" applyBorder="1" applyAlignment="1" applyProtection="1"/>
    <xf numFmtId="0" fontId="0" fillId="0" borderId="0" xfId="0" applyProtection="1"/>
    <xf numFmtId="0" fontId="15" fillId="24" borderId="0" xfId="56" applyFont="1" applyFill="1" applyBorder="1" applyProtection="1"/>
    <xf numFmtId="0" fontId="5" fillId="24" borderId="0" xfId="56" applyFont="1" applyFill="1" applyBorder="1" applyAlignment="1" applyProtection="1"/>
    <xf numFmtId="0" fontId="5" fillId="24" borderId="0" xfId="56" applyFont="1" applyFill="1" applyBorder="1" applyProtection="1"/>
    <xf numFmtId="0" fontId="160" fillId="27" borderId="0" xfId="56" applyFont="1" applyFill="1" applyBorder="1" applyAlignment="1" applyProtection="1">
      <alignment horizontal="right"/>
    </xf>
    <xf numFmtId="0" fontId="5" fillId="27" borderId="0" xfId="56" applyFont="1" applyFill="1" applyBorder="1" applyProtection="1"/>
    <xf numFmtId="0" fontId="15" fillId="27" borderId="0" xfId="56" applyFont="1" applyFill="1" applyBorder="1" applyProtection="1"/>
    <xf numFmtId="0" fontId="14" fillId="0" borderId="191" xfId="56" applyFont="1" applyFill="1" applyBorder="1" applyProtection="1"/>
    <xf numFmtId="0" fontId="122" fillId="27" borderId="186" xfId="56" applyFont="1" applyFill="1" applyBorder="1" applyProtection="1"/>
    <xf numFmtId="0" fontId="1" fillId="24" borderId="181" xfId="56" applyFont="1" applyFill="1" applyBorder="1" applyProtection="1"/>
    <xf numFmtId="0" fontId="1" fillId="24" borderId="187" xfId="56" applyFont="1" applyFill="1" applyBorder="1" applyProtection="1"/>
    <xf numFmtId="0" fontId="1" fillId="24" borderId="191" xfId="56" applyFont="1" applyFill="1" applyBorder="1" applyProtection="1"/>
    <xf numFmtId="0" fontId="5" fillId="24" borderId="191" xfId="56" applyFont="1" applyFill="1" applyBorder="1" applyAlignment="1" applyProtection="1">
      <alignment horizontal="center" wrapText="1"/>
    </xf>
    <xf numFmtId="0" fontId="5" fillId="24" borderId="0" xfId="56" applyFont="1" applyFill="1" applyBorder="1" applyAlignment="1" applyProtection="1">
      <alignment wrapText="1"/>
    </xf>
    <xf numFmtId="0" fontId="5" fillId="24" borderId="0" xfId="56" applyFont="1" applyFill="1" applyBorder="1" applyAlignment="1" applyProtection="1">
      <alignment horizontal="center" wrapText="1"/>
    </xf>
    <xf numFmtId="0" fontId="1" fillId="24" borderId="192" xfId="56" applyFont="1" applyFill="1" applyBorder="1" applyProtection="1"/>
    <xf numFmtId="0" fontId="1" fillId="24" borderId="0" xfId="56" applyFont="1" applyFill="1" applyBorder="1" applyAlignment="1" applyProtection="1">
      <alignment horizontal="center"/>
    </xf>
    <xf numFmtId="9" fontId="14" fillId="27" borderId="0" xfId="56" applyNumberFormat="1" applyFont="1" applyFill="1" applyBorder="1" applyAlignment="1" applyProtection="1">
      <alignment horizontal="center"/>
    </xf>
    <xf numFmtId="0" fontId="1" fillId="24" borderId="188" xfId="56" applyFont="1" applyFill="1" applyBorder="1" applyProtection="1"/>
    <xf numFmtId="0" fontId="157" fillId="24" borderId="189" xfId="56" applyFont="1" applyFill="1" applyBorder="1" applyAlignment="1" applyProtection="1"/>
    <xf numFmtId="0" fontId="1" fillId="24" borderId="189" xfId="56" applyFont="1" applyFill="1" applyBorder="1" applyProtection="1"/>
    <xf numFmtId="0" fontId="1" fillId="24" borderId="190" xfId="56" applyFont="1" applyFill="1" applyBorder="1" applyProtection="1"/>
    <xf numFmtId="0" fontId="1" fillId="24" borderId="45" xfId="56" applyFont="1" applyFill="1" applyBorder="1" applyProtection="1"/>
    <xf numFmtId="1" fontId="1" fillId="24" borderId="45" xfId="56" applyNumberFormat="1" applyFont="1" applyFill="1" applyBorder="1" applyProtection="1"/>
    <xf numFmtId="0" fontId="5" fillId="24" borderId="45" xfId="56" applyFont="1" applyFill="1" applyBorder="1" applyAlignment="1" applyProtection="1"/>
    <xf numFmtId="1" fontId="1" fillId="24" borderId="0" xfId="56" applyNumberFormat="1" applyFont="1" applyFill="1" applyBorder="1" applyProtection="1"/>
    <xf numFmtId="0" fontId="5" fillId="27" borderId="0" xfId="56" applyFont="1" applyFill="1" applyBorder="1" applyAlignment="1" applyProtection="1">
      <alignment horizontal="center"/>
    </xf>
    <xf numFmtId="0" fontId="160" fillId="27" borderId="0" xfId="56" applyFont="1" applyFill="1" applyBorder="1" applyAlignment="1" applyProtection="1">
      <alignment horizontal="left"/>
    </xf>
    <xf numFmtId="0" fontId="1" fillId="24" borderId="0" xfId="56" quotePrefix="1" applyFont="1" applyFill="1" applyBorder="1" applyAlignment="1" applyProtection="1">
      <alignment horizontal="center"/>
    </xf>
    <xf numFmtId="0" fontId="1" fillId="27" borderId="45" xfId="56" applyFont="1" applyFill="1" applyBorder="1" applyAlignment="1" applyProtection="1">
      <alignment horizontal="left"/>
    </xf>
    <xf numFmtId="0" fontId="5" fillId="27" borderId="45" xfId="56" applyFont="1" applyFill="1" applyBorder="1" applyProtection="1"/>
    <xf numFmtId="0" fontId="1" fillId="24" borderId="45" xfId="56" applyFont="1" applyFill="1" applyBorder="1" applyAlignment="1" applyProtection="1"/>
    <xf numFmtId="0" fontId="1" fillId="24" borderId="45" xfId="56" quotePrefix="1" applyFont="1" applyFill="1" applyBorder="1" applyAlignment="1" applyProtection="1">
      <alignment horizontal="center"/>
    </xf>
    <xf numFmtId="0" fontId="1" fillId="24" borderId="45" xfId="56" applyFont="1" applyFill="1" applyBorder="1" applyAlignment="1" applyProtection="1">
      <alignment horizontal="center"/>
    </xf>
    <xf numFmtId="0" fontId="165" fillId="24" borderId="0" xfId="56" applyFont="1" applyFill="1" applyBorder="1" applyProtection="1"/>
    <xf numFmtId="0" fontId="1" fillId="27" borderId="0" xfId="56" applyFont="1" applyFill="1" applyBorder="1" applyAlignment="1" applyProtection="1">
      <alignment horizontal="left"/>
    </xf>
    <xf numFmtId="0" fontId="26" fillId="24" borderId="0" xfId="56" applyFont="1" applyFill="1" applyBorder="1" applyProtection="1"/>
    <xf numFmtId="0" fontId="26" fillId="24" borderId="0" xfId="56" applyFont="1" applyFill="1" applyBorder="1" applyAlignment="1" applyProtection="1"/>
    <xf numFmtId="0" fontId="1" fillId="27" borderId="0" xfId="56" applyFont="1" applyFill="1" applyBorder="1" applyAlignment="1" applyProtection="1"/>
    <xf numFmtId="0" fontId="1" fillId="0" borderId="0" xfId="56" applyFont="1" applyFill="1" applyBorder="1" applyProtection="1"/>
    <xf numFmtId="0" fontId="17" fillId="24" borderId="0" xfId="56" applyFont="1" applyFill="1" applyBorder="1" applyProtection="1"/>
    <xf numFmtId="1" fontId="1" fillId="27" borderId="0" xfId="56" applyNumberFormat="1" applyFont="1" applyFill="1" applyBorder="1" applyAlignment="1" applyProtection="1">
      <alignment horizontal="right"/>
    </xf>
    <xf numFmtId="0" fontId="158" fillId="0" borderId="0" xfId="56" applyFont="1" applyFill="1" applyBorder="1" applyAlignment="1" applyProtection="1">
      <alignment vertical="top"/>
    </xf>
    <xf numFmtId="0" fontId="17" fillId="27" borderId="0" xfId="56" applyFont="1" applyFill="1" applyBorder="1" applyAlignment="1" applyProtection="1">
      <alignment horizontal="left"/>
    </xf>
    <xf numFmtId="0" fontId="1" fillId="0" borderId="191" xfId="56" applyFont="1" applyFill="1" applyBorder="1" applyAlignment="1" applyProtection="1">
      <alignment horizontal="left" vertical="top"/>
    </xf>
    <xf numFmtId="0" fontId="63" fillId="24" borderId="0" xfId="56" applyFont="1" applyFill="1" applyBorder="1" applyProtection="1"/>
    <xf numFmtId="44" fontId="26" fillId="27" borderId="0" xfId="56" applyNumberFormat="1" applyFont="1" applyFill="1" applyBorder="1" applyAlignment="1" applyProtection="1">
      <alignment horizontal="left"/>
    </xf>
    <xf numFmtId="44" fontId="1" fillId="27" borderId="0" xfId="56" applyNumberFormat="1" applyFont="1" applyFill="1" applyBorder="1" applyAlignment="1" applyProtection="1">
      <alignment horizontal="left"/>
    </xf>
    <xf numFmtId="165" fontId="26" fillId="27" borderId="191" xfId="61" applyNumberFormat="1" applyFont="1" applyFill="1" applyBorder="1" applyAlignment="1" applyProtection="1">
      <alignment horizontal="right"/>
    </xf>
    <xf numFmtId="165" fontId="26" fillId="27" borderId="0" xfId="61" applyNumberFormat="1" applyFont="1" applyFill="1" applyBorder="1" applyAlignment="1" applyProtection="1">
      <alignment horizontal="right"/>
    </xf>
    <xf numFmtId="165" fontId="26" fillId="0" borderId="0" xfId="61" applyNumberFormat="1" applyFont="1" applyFill="1" applyBorder="1" applyAlignment="1" applyProtection="1"/>
    <xf numFmtId="0" fontId="63" fillId="24" borderId="45" xfId="56" applyFont="1" applyFill="1" applyBorder="1" applyProtection="1"/>
    <xf numFmtId="44" fontId="1" fillId="27" borderId="45" xfId="56" applyNumberFormat="1" applyFont="1" applyFill="1" applyBorder="1" applyAlignment="1" applyProtection="1">
      <alignment horizontal="left"/>
    </xf>
    <xf numFmtId="44" fontId="26" fillId="27" borderId="45" xfId="56" applyNumberFormat="1" applyFont="1" applyFill="1" applyBorder="1" applyAlignment="1" applyProtection="1">
      <alignment horizontal="left"/>
    </xf>
    <xf numFmtId="165" fontId="26" fillId="27" borderId="45" xfId="61" applyNumberFormat="1" applyFont="1" applyFill="1" applyBorder="1" applyAlignment="1" applyProtection="1">
      <alignment horizontal="right"/>
    </xf>
    <xf numFmtId="0" fontId="5" fillId="24" borderId="0" xfId="56" applyFont="1" applyFill="1" applyBorder="1" applyAlignment="1" applyProtection="1">
      <alignment horizontal="left" vertical="top" wrapText="1"/>
    </xf>
    <xf numFmtId="0" fontId="1" fillId="27" borderId="0" xfId="56" applyFont="1" applyFill="1" applyBorder="1" applyProtection="1"/>
    <xf numFmtId="0" fontId="1" fillId="27" borderId="45" xfId="56" applyFont="1" applyFill="1" applyBorder="1" applyProtection="1"/>
    <xf numFmtId="0" fontId="1" fillId="0" borderId="191" xfId="56" applyFont="1" applyFill="1" applyBorder="1" applyAlignment="1" applyProtection="1">
      <alignment horizontal="left"/>
    </xf>
    <xf numFmtId="44" fontId="26" fillId="27" borderId="192" xfId="56" applyNumberFormat="1" applyFont="1" applyFill="1" applyBorder="1" applyAlignment="1" applyProtection="1">
      <alignment horizontal="left"/>
    </xf>
    <xf numFmtId="9" fontId="26" fillId="27" borderId="45" xfId="61" applyNumberFormat="1" applyFont="1" applyFill="1" applyBorder="1" applyAlignment="1" applyProtection="1">
      <alignment horizontal="right"/>
    </xf>
    <xf numFmtId="0" fontId="15" fillId="27" borderId="0" xfId="56" applyFont="1" applyFill="1" applyBorder="1" applyAlignment="1" applyProtection="1">
      <alignment horizontal="center"/>
    </xf>
    <xf numFmtId="0" fontId="164" fillId="24" borderId="0" xfId="56" applyFont="1" applyFill="1" applyBorder="1" applyProtection="1"/>
    <xf numFmtId="0" fontId="14" fillId="0" borderId="0" xfId="56" applyFont="1" applyFill="1" applyBorder="1" applyAlignment="1" applyProtection="1"/>
    <xf numFmtId="165" fontId="26" fillId="0" borderId="0" xfId="61" applyNumberFormat="1" applyFont="1" applyFill="1" applyBorder="1" applyAlignment="1" applyProtection="1">
      <alignment horizontal="right"/>
    </xf>
    <xf numFmtId="0" fontId="2" fillId="24" borderId="0" xfId="56" applyFont="1" applyFill="1" applyBorder="1" applyProtection="1"/>
    <xf numFmtId="0" fontId="158" fillId="24" borderId="0" xfId="56" applyFont="1" applyFill="1" applyBorder="1" applyProtection="1"/>
    <xf numFmtId="0" fontId="5" fillId="24" borderId="45" xfId="56" applyFont="1" applyFill="1" applyBorder="1" applyProtection="1"/>
    <xf numFmtId="0" fontId="159" fillId="24" borderId="0" xfId="56" applyFont="1" applyFill="1" applyBorder="1" applyProtection="1"/>
    <xf numFmtId="0" fontId="87" fillId="0" borderId="0" xfId="67" applyFont="1" applyFill="1" applyProtection="1"/>
    <xf numFmtId="0" fontId="1" fillId="27" borderId="0" xfId="56" applyFont="1" applyFill="1" applyBorder="1" applyAlignment="1" applyProtection="1">
      <alignment horizontal="right"/>
    </xf>
    <xf numFmtId="0" fontId="1" fillId="24" borderId="0" xfId="56" applyFont="1" applyFill="1" applyBorder="1" applyAlignment="1" applyProtection="1">
      <alignment horizontal="right"/>
    </xf>
    <xf numFmtId="0" fontId="1" fillId="24" borderId="12" xfId="56" applyFont="1" applyFill="1" applyBorder="1" applyAlignment="1" applyProtection="1">
      <alignment vertical="center"/>
    </xf>
    <xf numFmtId="0" fontId="10" fillId="24" borderId="12" xfId="56" applyFont="1" applyFill="1" applyBorder="1" applyAlignment="1" applyProtection="1">
      <alignment vertical="center"/>
    </xf>
    <xf numFmtId="0" fontId="15" fillId="44" borderId="12" xfId="56" applyFont="1" applyFill="1" applyBorder="1" applyAlignment="1" applyProtection="1">
      <alignment horizontal="right" vertical="center"/>
    </xf>
    <xf numFmtId="0" fontId="109" fillId="0" borderId="0" xfId="67" applyFont="1" applyFill="1" applyProtection="1"/>
    <xf numFmtId="9" fontId="87" fillId="0" borderId="0" xfId="67" applyNumberFormat="1" applyFont="1" applyFill="1" applyAlignment="1" applyProtection="1">
      <alignment horizontal="left"/>
    </xf>
    <xf numFmtId="0" fontId="87" fillId="0" borderId="0" xfId="67" applyFont="1" applyFill="1" applyAlignment="1" applyProtection="1">
      <alignment horizontal="left"/>
    </xf>
    <xf numFmtId="0" fontId="86" fillId="0" borderId="0" xfId="56" applyFont="1" applyFill="1" applyBorder="1" applyProtection="1"/>
    <xf numFmtId="0" fontId="86" fillId="0" borderId="0" xfId="56" applyFont="1" applyFill="1" applyBorder="1" applyAlignment="1" applyProtection="1"/>
    <xf numFmtId="0" fontId="118" fillId="0" borderId="0" xfId="67" applyFont="1" applyFill="1" applyProtection="1"/>
    <xf numFmtId="9" fontId="87" fillId="0" borderId="0" xfId="67" applyNumberFormat="1" applyFont="1" applyFill="1" applyProtection="1"/>
    <xf numFmtId="0" fontId="162" fillId="0" borderId="0" xfId="0" applyFont="1" applyAlignment="1" applyProtection="1">
      <alignment horizontal="left" vertical="center" wrapText="1" indent="5"/>
    </xf>
    <xf numFmtId="0" fontId="162" fillId="0" borderId="0" xfId="0" applyFont="1" applyAlignment="1" applyProtection="1">
      <alignment horizontal="left" vertical="center" indent="5"/>
    </xf>
    <xf numFmtId="14" fontId="6" fillId="0" borderId="88" xfId="0" applyNumberFormat="1" applyFont="1" applyBorder="1" applyProtection="1">
      <protection locked="0"/>
    </xf>
    <xf numFmtId="44" fontId="83" fillId="28" borderId="17" xfId="29" applyFont="1" applyFill="1" applyBorder="1" applyAlignment="1" applyProtection="1">
      <alignment horizontal="left" vertical="top" wrapText="1"/>
    </xf>
    <xf numFmtId="9" fontId="83" fillId="0" borderId="10" xfId="61" applyFont="1" applyBorder="1" applyProtection="1"/>
    <xf numFmtId="166" fontId="14" fillId="27" borderId="126" xfId="30" applyNumberFormat="1" applyFont="1" applyFill="1" applyBorder="1" applyAlignment="1" applyProtection="1">
      <alignment vertical="center"/>
      <protection locked="0"/>
    </xf>
    <xf numFmtId="166" fontId="14" fillId="27" borderId="127" xfId="30" applyNumberFormat="1" applyFont="1" applyFill="1" applyBorder="1" applyAlignment="1" applyProtection="1">
      <alignment vertical="center"/>
      <protection locked="0"/>
    </xf>
    <xf numFmtId="166" fontId="15" fillId="28" borderId="128" xfId="0" applyNumberFormat="1" applyFont="1" applyFill="1" applyBorder="1" applyAlignment="1" applyProtection="1">
      <alignment horizontal="center" vertical="center" wrapText="1"/>
      <protection locked="0"/>
    </xf>
    <xf numFmtId="166" fontId="14" fillId="27" borderId="131" xfId="30" applyNumberFormat="1" applyFont="1" applyFill="1" applyBorder="1" applyAlignment="1" applyProtection="1">
      <alignment vertical="center"/>
      <protection locked="0"/>
    </xf>
    <xf numFmtId="166" fontId="14" fillId="27" borderId="132" xfId="30" applyNumberFormat="1" applyFont="1" applyFill="1" applyBorder="1" applyAlignment="1" applyProtection="1">
      <alignment vertical="center"/>
      <protection locked="0"/>
    </xf>
    <xf numFmtId="166" fontId="15" fillId="28" borderId="106" xfId="0" applyNumberFormat="1" applyFont="1" applyFill="1" applyBorder="1" applyAlignment="1" applyProtection="1">
      <alignment horizontal="center" vertical="center" wrapText="1"/>
      <protection locked="0"/>
    </xf>
    <xf numFmtId="0" fontId="5" fillId="24" borderId="0" xfId="56" applyFont="1" applyFill="1" applyBorder="1" applyAlignment="1" applyProtection="1">
      <alignment wrapText="1"/>
    </xf>
    <xf numFmtId="0" fontId="168" fillId="24" borderId="0" xfId="56" applyFont="1" applyFill="1" applyBorder="1" applyProtection="1"/>
    <xf numFmtId="0" fontId="168" fillId="27" borderId="0" xfId="56" applyFont="1" applyFill="1" applyBorder="1" applyAlignment="1" applyProtection="1">
      <alignment horizontal="left"/>
    </xf>
    <xf numFmtId="0" fontId="17" fillId="36" borderId="182" xfId="56" applyFont="1" applyFill="1" applyBorder="1" applyAlignment="1" applyProtection="1">
      <alignment horizontal="right" vertical="top"/>
    </xf>
    <xf numFmtId="1" fontId="1" fillId="27" borderId="45" xfId="56" applyNumberFormat="1" applyFont="1" applyFill="1" applyBorder="1" applyAlignment="1" applyProtection="1">
      <alignment horizontal="right"/>
    </xf>
    <xf numFmtId="0" fontId="5" fillId="24" borderId="45" xfId="56" applyFont="1" applyFill="1" applyBorder="1" applyAlignment="1" applyProtection="1">
      <alignment wrapText="1"/>
    </xf>
    <xf numFmtId="0" fontId="159" fillId="24" borderId="0" xfId="56" applyFont="1" applyFill="1" applyBorder="1" applyAlignment="1" applyProtection="1"/>
    <xf numFmtId="0" fontId="15" fillId="27" borderId="45" xfId="56" applyFont="1" applyFill="1" applyBorder="1" applyAlignment="1" applyProtection="1">
      <alignment horizontal="center"/>
    </xf>
    <xf numFmtId="0" fontId="1" fillId="24" borderId="0" xfId="56" applyFont="1" applyFill="1" applyBorder="1" applyAlignment="1" applyProtection="1">
      <alignment vertical="top"/>
    </xf>
    <xf numFmtId="0" fontId="7" fillId="27" borderId="0" xfId="56" applyFont="1" applyFill="1" applyBorder="1" applyAlignment="1" applyProtection="1">
      <alignment horizontal="center"/>
    </xf>
    <xf numFmtId="0" fontId="7" fillId="27" borderId="0" xfId="56" applyFont="1" applyFill="1" applyBorder="1" applyAlignment="1" applyProtection="1">
      <alignment horizontal="right"/>
    </xf>
    <xf numFmtId="0" fontId="169" fillId="24" borderId="0" xfId="56" applyFont="1" applyFill="1" applyBorder="1" applyAlignment="1" applyProtection="1">
      <alignment wrapText="1"/>
    </xf>
    <xf numFmtId="0" fontId="1" fillId="24" borderId="45" xfId="56" applyFont="1" applyFill="1" applyBorder="1" applyAlignment="1" applyProtection="1">
      <alignment vertical="top"/>
    </xf>
    <xf numFmtId="0" fontId="113" fillId="27" borderId="0" xfId="56" applyFont="1" applyFill="1" applyBorder="1" applyAlignment="1" applyProtection="1">
      <alignment horizontal="left"/>
    </xf>
    <xf numFmtId="0" fontId="170" fillId="27" borderId="0" xfId="56" applyFont="1" applyFill="1" applyBorder="1" applyAlignment="1" applyProtection="1">
      <alignment horizontal="center"/>
    </xf>
    <xf numFmtId="0" fontId="113" fillId="24" borderId="0" xfId="56" applyFont="1" applyFill="1" applyBorder="1" applyProtection="1"/>
    <xf numFmtId="0" fontId="160" fillId="27" borderId="45" xfId="56" applyFont="1" applyFill="1" applyBorder="1" applyAlignment="1" applyProtection="1">
      <alignment horizontal="right"/>
    </xf>
    <xf numFmtId="9" fontId="14" fillId="36" borderId="88" xfId="61" applyFont="1" applyFill="1" applyBorder="1" applyProtection="1"/>
    <xf numFmtId="0" fontId="171" fillId="0" borderId="0" xfId="44" applyFont="1" applyAlignment="1" applyProtection="1">
      <alignment wrapText="1"/>
    </xf>
    <xf numFmtId="0" fontId="1" fillId="0" borderId="137" xfId="56" applyFont="1" applyFill="1" applyBorder="1" applyAlignment="1" applyProtection="1">
      <alignment horizontal="left" vertical="center"/>
      <protection locked="0"/>
    </xf>
    <xf numFmtId="0" fontId="1" fillId="0" borderId="32" xfId="56" applyFont="1" applyFill="1" applyBorder="1" applyAlignment="1" applyProtection="1">
      <alignment horizontal="left" vertical="center"/>
      <protection locked="0"/>
    </xf>
    <xf numFmtId="0" fontId="16" fillId="0" borderId="0" xfId="56" applyFont="1" applyFill="1" applyBorder="1" applyAlignment="1" applyProtection="1">
      <alignment horizontal="center" vertical="center"/>
      <protection locked="0"/>
    </xf>
    <xf numFmtId="0" fontId="1" fillId="0" borderId="0" xfId="56" applyFont="1" applyFill="1" applyBorder="1" applyAlignment="1" applyProtection="1">
      <alignment horizontal="left" vertical="top" wrapText="1"/>
      <protection locked="0"/>
    </xf>
    <xf numFmtId="0" fontId="0" fillId="0" borderId="86"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1" fillId="0" borderId="86" xfId="56" applyFont="1" applyFill="1" applyBorder="1" applyAlignment="1" applyProtection="1">
      <alignment horizontal="left" vertical="center"/>
      <protection locked="0"/>
    </xf>
    <xf numFmtId="0" fontId="1" fillId="0" borderId="0" xfId="56" applyFont="1" applyFill="1" applyBorder="1" applyAlignment="1" applyProtection="1">
      <alignment horizontal="left" vertical="center"/>
      <protection locked="0"/>
    </xf>
    <xf numFmtId="0" fontId="14" fillId="0" borderId="137" xfId="56" applyFont="1" applyFill="1" applyBorder="1" applyAlignment="1" applyProtection="1">
      <alignment horizontal="left" vertical="center"/>
      <protection locked="0"/>
    </xf>
    <xf numFmtId="0" fontId="14" fillId="0" borderId="32" xfId="56" applyFont="1" applyFill="1" applyBorder="1" applyAlignment="1" applyProtection="1">
      <alignment horizontal="left" vertical="center"/>
      <protection locked="0"/>
    </xf>
    <xf numFmtId="0" fontId="1" fillId="0" borderId="0" xfId="56" applyFont="1" applyFill="1" applyBorder="1" applyAlignment="1" applyProtection="1">
      <alignment horizontal="left" vertical="center" wrapText="1"/>
      <protection locked="0"/>
    </xf>
    <xf numFmtId="0" fontId="2" fillId="28" borderId="0" xfId="56" applyFont="1" applyFill="1" applyBorder="1" applyAlignment="1" applyProtection="1">
      <alignment vertical="center"/>
      <protection locked="0"/>
    </xf>
    <xf numFmtId="0" fontId="2" fillId="0" borderId="0" xfId="56" applyFont="1"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2" fillId="0" borderId="32" xfId="56" applyFont="1" applyFill="1" applyBorder="1" applyAlignment="1" applyProtection="1">
      <alignment vertical="top"/>
      <protection locked="0"/>
    </xf>
    <xf numFmtId="0" fontId="2" fillId="0" borderId="0" xfId="56" applyFont="1" applyFill="1" applyBorder="1" applyAlignment="1" applyProtection="1">
      <alignment vertical="top"/>
      <protection locked="0"/>
    </xf>
    <xf numFmtId="0" fontId="89" fillId="0" borderId="0" xfId="0" applyFont="1" applyAlignment="1" applyProtection="1">
      <alignment horizontal="center"/>
      <protection locked="0"/>
    </xf>
    <xf numFmtId="0" fontId="0" fillId="28" borderId="93" xfId="0" applyFill="1" applyBorder="1" applyAlignment="1" applyProtection="1">
      <alignment wrapText="1"/>
      <protection locked="0"/>
    </xf>
    <xf numFmtId="0" fontId="0" fillId="28" borderId="57" xfId="0" applyFill="1" applyBorder="1" applyAlignment="1" applyProtection="1">
      <alignment wrapText="1"/>
      <protection locked="0"/>
    </xf>
    <xf numFmtId="0" fontId="0" fillId="28" borderId="20" xfId="0" applyFill="1" applyBorder="1" applyAlignment="1" applyProtection="1">
      <alignment wrapText="1"/>
      <protection locked="0"/>
    </xf>
    <xf numFmtId="0" fontId="0" fillId="0" borderId="10" xfId="0" applyBorder="1" applyAlignment="1" applyProtection="1">
      <alignment wrapText="1"/>
      <protection locked="0"/>
    </xf>
    <xf numFmtId="0" fontId="0" fillId="28" borderId="145" xfId="0" applyFill="1" applyBorder="1" applyAlignment="1" applyProtection="1">
      <alignment horizontal="center" wrapText="1"/>
      <protection locked="0"/>
    </xf>
    <xf numFmtId="0" fontId="0" fillId="28" borderId="85" xfId="0" applyFill="1" applyBorder="1" applyAlignment="1" applyProtection="1">
      <alignment horizontal="center" wrapText="1"/>
      <protection locked="0"/>
    </xf>
    <xf numFmtId="0" fontId="0" fillId="28" borderId="146" xfId="0" applyFill="1" applyBorder="1" applyAlignment="1" applyProtection="1">
      <alignment horizontal="center" wrapText="1"/>
      <protection locked="0"/>
    </xf>
    <xf numFmtId="0" fontId="85" fillId="0" borderId="0" xfId="0" applyFont="1" applyAlignment="1" applyProtection="1">
      <alignment vertical="top" wrapText="1"/>
      <protection locked="0"/>
    </xf>
    <xf numFmtId="0" fontId="85" fillId="0" borderId="0" xfId="0" applyFont="1" applyAlignment="1" applyProtection="1">
      <alignment wrapText="1"/>
      <protection locked="0"/>
    </xf>
    <xf numFmtId="0" fontId="85" fillId="0" borderId="0" xfId="0" applyFont="1" applyAlignment="1" applyProtection="1">
      <alignment horizontal="left" vertical="justify" wrapText="1"/>
      <protection locked="0"/>
    </xf>
    <xf numFmtId="0" fontId="0" fillId="27" borderId="0" xfId="0" applyFill="1" applyAlignment="1" applyProtection="1">
      <alignment horizontal="left" vertical="top" wrapText="1"/>
      <protection locked="0"/>
    </xf>
    <xf numFmtId="0" fontId="84" fillId="27" borderId="0" xfId="0" applyFont="1" applyFill="1" applyAlignment="1" applyProtection="1">
      <alignment horizontal="center"/>
      <protection locked="0"/>
    </xf>
    <xf numFmtId="0" fontId="89" fillId="27" borderId="0" xfId="0" applyFont="1" applyFill="1" applyAlignment="1" applyProtection="1">
      <alignment horizontal="center"/>
      <protection locked="0"/>
    </xf>
    <xf numFmtId="0" fontId="95" fillId="0" borderId="0" xfId="0" applyFont="1" applyBorder="1" applyAlignment="1" applyProtection="1">
      <alignment horizontal="left" wrapText="1"/>
      <protection locked="0"/>
    </xf>
    <xf numFmtId="0" fontId="0" fillId="28" borderId="93" xfId="0" applyFont="1" applyFill="1" applyBorder="1" applyAlignment="1" applyProtection="1">
      <alignment horizontal="center"/>
      <protection locked="0"/>
    </xf>
    <xf numFmtId="0" fontId="0" fillId="28" borderId="57" xfId="0" applyFont="1" applyFill="1" applyBorder="1" applyAlignment="1" applyProtection="1">
      <alignment horizontal="center"/>
      <protection locked="0"/>
    </xf>
    <xf numFmtId="0" fontId="0" fillId="28" borderId="20" xfId="0" applyFont="1" applyFill="1" applyBorder="1" applyAlignment="1" applyProtection="1">
      <alignment horizontal="center"/>
      <protection locked="0"/>
    </xf>
    <xf numFmtId="9" fontId="93" fillId="0" borderId="0" xfId="61" applyFont="1" applyBorder="1" applyAlignment="1" applyProtection="1">
      <alignment horizontal="left"/>
      <protection locked="0"/>
    </xf>
    <xf numFmtId="9" fontId="93" fillId="0" borderId="107" xfId="61" applyFont="1" applyBorder="1" applyAlignment="1" applyProtection="1">
      <alignment horizontal="left"/>
      <protection locked="0"/>
    </xf>
    <xf numFmtId="0" fontId="0" fillId="0" borderId="86" xfId="0" applyBorder="1" applyAlignment="1" applyProtection="1">
      <alignment vertical="top" wrapText="1"/>
      <protection locked="0"/>
    </xf>
    <xf numFmtId="0" fontId="0" fillId="0" borderId="0" xfId="0" applyBorder="1" applyAlignment="1" applyProtection="1">
      <alignment vertical="top" wrapText="1"/>
      <protection locked="0"/>
    </xf>
    <xf numFmtId="9" fontId="95" fillId="0" borderId="0" xfId="61" applyFont="1" applyBorder="1" applyAlignment="1" applyProtection="1">
      <alignment horizontal="left"/>
      <protection locked="0"/>
    </xf>
    <xf numFmtId="9" fontId="95" fillId="0" borderId="107" xfId="61" applyFont="1" applyBorder="1" applyAlignment="1" applyProtection="1">
      <alignment horizontal="left"/>
      <protection locked="0"/>
    </xf>
    <xf numFmtId="9" fontId="95" fillId="0" borderId="0" xfId="61" applyFont="1" applyBorder="1" applyAlignment="1" applyProtection="1">
      <alignment horizontal="left" indent="2"/>
      <protection locked="0"/>
    </xf>
    <xf numFmtId="9" fontId="95" fillId="0" borderId="107" xfId="61" applyFont="1" applyBorder="1" applyAlignment="1" applyProtection="1">
      <alignment horizontal="left" indent="2"/>
      <protection locked="0"/>
    </xf>
    <xf numFmtId="0" fontId="93" fillId="0" borderId="0" xfId="0" applyFont="1" applyBorder="1" applyAlignment="1" applyProtection="1">
      <alignment horizontal="left"/>
      <protection locked="0"/>
    </xf>
    <xf numFmtId="0" fontId="93" fillId="0" borderId="107" xfId="0" applyFont="1" applyBorder="1" applyAlignment="1" applyProtection="1">
      <alignment horizontal="left"/>
      <protection locked="0"/>
    </xf>
    <xf numFmtId="0" fontId="0" fillId="28" borderId="93" xfId="0" applyFill="1" applyBorder="1" applyAlignment="1" applyProtection="1">
      <alignment horizontal="left"/>
      <protection locked="0"/>
    </xf>
    <xf numFmtId="0" fontId="0" fillId="28" borderId="57" xfId="0" applyFill="1" applyBorder="1" applyAlignment="1" applyProtection="1">
      <alignment horizontal="left"/>
      <protection locked="0"/>
    </xf>
    <xf numFmtId="0" fontId="0" fillId="28" borderId="20" xfId="0" applyFill="1" applyBorder="1" applyAlignment="1" applyProtection="1">
      <alignment horizontal="left"/>
      <protection locked="0"/>
    </xf>
    <xf numFmtId="0" fontId="0" fillId="28" borderId="93" xfId="0" applyFont="1" applyFill="1" applyBorder="1" applyAlignment="1" applyProtection="1">
      <alignment horizontal="left"/>
      <protection locked="0"/>
    </xf>
    <xf numFmtId="0" fontId="0" fillId="28" borderId="57" xfId="0" applyFont="1" applyFill="1" applyBorder="1" applyAlignment="1" applyProtection="1">
      <alignment horizontal="left"/>
      <protection locked="0"/>
    </xf>
    <xf numFmtId="0" fontId="0" fillId="28" borderId="20" xfId="0" applyFont="1" applyFill="1" applyBorder="1" applyAlignment="1" applyProtection="1">
      <alignment horizontal="left"/>
      <protection locked="0"/>
    </xf>
    <xf numFmtId="0" fontId="0" fillId="28" borderId="93" xfId="0" applyFill="1" applyBorder="1" applyAlignment="1" applyProtection="1">
      <alignment horizontal="left" vertical="top" wrapText="1"/>
      <protection locked="0"/>
    </xf>
    <xf numFmtId="0" fontId="0" fillId="28" borderId="57" xfId="0" applyFill="1"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95" fillId="0" borderId="85" xfId="0" applyFont="1" applyBorder="1" applyAlignment="1" applyProtection="1">
      <alignment horizontal="left" vertical="top" wrapText="1"/>
      <protection locked="0"/>
    </xf>
    <xf numFmtId="0" fontId="0" fillId="28" borderId="133" xfId="0" applyFill="1" applyBorder="1" applyAlignment="1" applyProtection="1">
      <alignment horizontal="left"/>
      <protection locked="0"/>
    </xf>
    <xf numFmtId="0" fontId="0" fillId="28" borderId="84" xfId="0" applyFill="1" applyBorder="1" applyAlignment="1" applyProtection="1">
      <alignment horizontal="left"/>
      <protection locked="0"/>
    </xf>
    <xf numFmtId="0" fontId="0" fillId="28" borderId="147" xfId="0" applyFill="1" applyBorder="1" applyAlignment="1" applyProtection="1">
      <alignment horizontal="left"/>
      <protection locked="0"/>
    </xf>
    <xf numFmtId="0" fontId="89" fillId="0" borderId="0" xfId="0" applyFont="1" applyBorder="1" applyAlignment="1" applyProtection="1">
      <alignment horizontal="center"/>
      <protection locked="0"/>
    </xf>
    <xf numFmtId="14" fontId="0" fillId="28" borderId="93" xfId="0" applyNumberFormat="1" applyFont="1" applyFill="1" applyBorder="1" applyAlignment="1" applyProtection="1">
      <alignment horizontal="left"/>
      <protection locked="0"/>
    </xf>
    <xf numFmtId="14" fontId="0" fillId="28" borderId="57" xfId="0" applyNumberFormat="1" applyFont="1" applyFill="1" applyBorder="1" applyAlignment="1" applyProtection="1">
      <alignment horizontal="left"/>
      <protection locked="0"/>
    </xf>
    <xf numFmtId="14" fontId="0" fillId="28" borderId="20" xfId="0" applyNumberFormat="1" applyFont="1" applyFill="1" applyBorder="1" applyAlignment="1" applyProtection="1">
      <alignment horizontal="left"/>
      <protection locked="0"/>
    </xf>
    <xf numFmtId="0" fontId="0" fillId="28" borderId="93" xfId="0" applyFill="1" applyBorder="1" applyAlignment="1" applyProtection="1">
      <alignment horizontal="left" wrapText="1"/>
      <protection locked="0"/>
    </xf>
    <xf numFmtId="0" fontId="0" fillId="28" borderId="57" xfId="0" applyFill="1" applyBorder="1" applyAlignment="1" applyProtection="1">
      <alignment horizontal="left" wrapText="1"/>
      <protection locked="0"/>
    </xf>
    <xf numFmtId="0" fontId="0" fillId="28" borderId="20" xfId="0" applyFill="1" applyBorder="1" applyAlignment="1" applyProtection="1">
      <alignment horizontal="left" wrapText="1"/>
      <protection locked="0"/>
    </xf>
    <xf numFmtId="0" fontId="86" fillId="0" borderId="73" xfId="0" applyFont="1" applyFill="1" applyBorder="1" applyAlignment="1" applyProtection="1">
      <alignment horizontal="left" vertical="center" wrapText="1"/>
      <protection locked="0"/>
    </xf>
    <xf numFmtId="0" fontId="86" fillId="0" borderId="20" xfId="0" applyFont="1" applyFill="1" applyBorder="1" applyAlignment="1" applyProtection="1">
      <alignment horizontal="left" vertical="center" wrapText="1"/>
      <protection locked="0"/>
    </xf>
    <xf numFmtId="0" fontId="89" fillId="0" borderId="0" xfId="0" applyFont="1" applyBorder="1" applyAlignment="1" applyProtection="1">
      <alignment horizontal="center" wrapText="1"/>
    </xf>
    <xf numFmtId="0" fontId="89" fillId="0" borderId="0" xfId="0" applyFont="1" applyFill="1" applyBorder="1" applyAlignment="1" applyProtection="1">
      <alignment horizontal="center" wrapText="1"/>
    </xf>
    <xf numFmtId="0" fontId="112" fillId="0" borderId="0" xfId="0" applyFont="1" applyFill="1" applyAlignment="1" applyProtection="1">
      <alignment wrapText="1"/>
    </xf>
    <xf numFmtId="0" fontId="109"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109" fillId="28" borderId="60" xfId="0" applyFont="1" applyFill="1" applyBorder="1" applyAlignment="1" applyProtection="1">
      <alignment horizontal="center" vertical="center" wrapText="1"/>
      <protection locked="0"/>
    </xf>
    <xf numFmtId="0" fontId="109" fillId="28" borderId="61" xfId="0" applyFont="1" applyFill="1" applyBorder="1" applyAlignment="1" applyProtection="1">
      <alignment horizontal="center" vertical="center" wrapText="1"/>
      <protection locked="0"/>
    </xf>
    <xf numFmtId="167" fontId="86" fillId="0" borderId="148" xfId="28" applyNumberFormat="1" applyFont="1" applyFill="1" applyBorder="1" applyAlignment="1" applyProtection="1">
      <alignment horizontal="right" vertical="center" wrapText="1"/>
      <protection locked="0"/>
    </xf>
    <xf numFmtId="167" fontId="86" fillId="0" borderId="150" xfId="28" applyNumberFormat="1" applyFont="1" applyFill="1" applyBorder="1" applyAlignment="1" applyProtection="1">
      <alignment horizontal="right" vertical="center" wrapText="1"/>
      <protection locked="0"/>
    </xf>
    <xf numFmtId="167" fontId="86" fillId="0" borderId="73" xfId="28" applyNumberFormat="1" applyFont="1" applyFill="1" applyBorder="1" applyAlignment="1" applyProtection="1">
      <alignment horizontal="right" vertical="center" wrapText="1"/>
      <protection locked="0"/>
    </xf>
    <xf numFmtId="167" fontId="86" fillId="0" borderId="78" xfId="28" applyNumberFormat="1" applyFont="1" applyFill="1" applyBorder="1" applyAlignment="1" applyProtection="1">
      <alignment horizontal="right" vertical="center" wrapText="1"/>
      <protection locked="0"/>
    </xf>
    <xf numFmtId="0" fontId="109" fillId="28" borderId="81" xfId="0" applyFont="1" applyFill="1" applyBorder="1" applyAlignment="1" applyProtection="1">
      <alignment horizontal="center" vertical="center" wrapText="1"/>
      <protection locked="0"/>
    </xf>
    <xf numFmtId="0" fontId="86" fillId="0" borderId="148" xfId="0" applyFont="1" applyFill="1" applyBorder="1" applyAlignment="1" applyProtection="1">
      <alignment horizontal="left" vertical="center" wrapText="1"/>
      <protection locked="0"/>
    </xf>
    <xf numFmtId="0" fontId="86" fillId="0" borderId="149" xfId="0" applyFont="1" applyFill="1" applyBorder="1" applyAlignment="1" applyProtection="1">
      <alignment horizontal="left" vertical="center" wrapText="1"/>
      <protection locked="0"/>
    </xf>
    <xf numFmtId="0" fontId="125" fillId="0" borderId="0" xfId="0" applyFont="1" applyBorder="1" applyAlignment="1" applyProtection="1">
      <alignment horizontal="left" vertical="top" wrapText="1"/>
    </xf>
    <xf numFmtId="0" fontId="127" fillId="0" borderId="0" xfId="42" applyFont="1" applyFill="1" applyBorder="1" applyAlignment="1" applyProtection="1">
      <alignment vertical="center" wrapText="1"/>
    </xf>
    <xf numFmtId="0" fontId="108" fillId="28" borderId="62" xfId="0" applyFont="1" applyFill="1" applyBorder="1" applyAlignment="1" applyProtection="1">
      <alignment horizontal="left" vertical="center" wrapText="1"/>
      <protection locked="0"/>
    </xf>
    <xf numFmtId="0" fontId="108" fillId="28" borderId="92" xfId="0" applyFont="1" applyFill="1" applyBorder="1" applyAlignment="1" applyProtection="1">
      <alignment horizontal="left" vertical="center" wrapText="1"/>
      <protection locked="0"/>
    </xf>
    <xf numFmtId="167" fontId="108" fillId="28" borderId="48" xfId="28" applyNumberFormat="1" applyFont="1" applyFill="1" applyBorder="1" applyAlignment="1" applyProtection="1">
      <alignment horizontal="right" vertical="center" wrapText="1"/>
    </xf>
    <xf numFmtId="167" fontId="108" fillId="28" borderId="49" xfId="28" applyNumberFormat="1" applyFont="1" applyFill="1" applyBorder="1" applyAlignment="1" applyProtection="1">
      <alignment horizontal="right" vertical="center" wrapText="1"/>
    </xf>
    <xf numFmtId="0" fontId="86" fillId="0" borderId="78" xfId="0" applyFont="1" applyFill="1" applyBorder="1" applyAlignment="1" applyProtection="1">
      <alignment horizontal="left" vertical="center" wrapText="1"/>
      <protection locked="0"/>
    </xf>
    <xf numFmtId="167" fontId="86" fillId="0" borderId="74" xfId="28" applyNumberFormat="1" applyFont="1" applyFill="1" applyBorder="1" applyAlignment="1" applyProtection="1">
      <alignment horizontal="right" vertical="center" wrapText="1"/>
      <protection locked="0"/>
    </xf>
    <xf numFmtId="167" fontId="86" fillId="0" borderId="79" xfId="28" applyNumberFormat="1" applyFont="1" applyFill="1" applyBorder="1" applyAlignment="1" applyProtection="1">
      <alignment horizontal="right" vertical="center" wrapText="1"/>
      <protection locked="0"/>
    </xf>
    <xf numFmtId="167" fontId="108" fillId="28" borderId="62" xfId="28" applyNumberFormat="1" applyFont="1" applyFill="1" applyBorder="1" applyAlignment="1" applyProtection="1">
      <alignment horizontal="right" vertical="center" wrapText="1"/>
    </xf>
    <xf numFmtId="167" fontId="108" fillId="28" borderId="63" xfId="28" applyNumberFormat="1" applyFont="1" applyFill="1" applyBorder="1" applyAlignment="1" applyProtection="1">
      <alignment horizontal="right" vertical="center" wrapText="1"/>
    </xf>
    <xf numFmtId="167" fontId="86" fillId="0" borderId="151" xfId="28" applyNumberFormat="1" applyFont="1" applyFill="1" applyBorder="1" applyAlignment="1" applyProtection="1">
      <alignment horizontal="right" vertical="center" wrapText="1"/>
      <protection locked="0"/>
    </xf>
    <xf numFmtId="167" fontId="86" fillId="0" borderId="33" xfId="28" applyNumberFormat="1" applyFont="1" applyFill="1" applyBorder="1" applyAlignment="1" applyProtection="1">
      <alignment horizontal="right" vertical="center" wrapText="1"/>
      <protection locked="0"/>
    </xf>
    <xf numFmtId="0" fontId="86" fillId="0" borderId="151" xfId="0" applyFont="1" applyFill="1" applyBorder="1" applyAlignment="1" applyProtection="1">
      <alignment horizontal="left" vertical="center" wrapText="1"/>
      <protection locked="0"/>
    </xf>
    <xf numFmtId="0" fontId="86" fillId="0" borderId="152" xfId="0" applyFont="1" applyFill="1" applyBorder="1" applyAlignment="1" applyProtection="1">
      <alignment horizontal="left" vertical="center" wrapText="1"/>
      <protection locked="0"/>
    </xf>
    <xf numFmtId="0" fontId="108" fillId="28" borderId="48" xfId="0" applyFont="1" applyFill="1" applyBorder="1" applyAlignment="1" applyProtection="1">
      <alignment horizontal="left" vertical="center" wrapText="1"/>
      <protection locked="0"/>
    </xf>
    <xf numFmtId="0" fontId="108" fillId="28" borderId="47" xfId="0" applyFont="1" applyFill="1" applyBorder="1" applyAlignment="1" applyProtection="1">
      <alignment horizontal="left" vertical="center" wrapText="1"/>
      <protection locked="0"/>
    </xf>
    <xf numFmtId="0" fontId="86" fillId="0" borderId="74" xfId="0" applyFont="1" applyFill="1" applyBorder="1" applyAlignment="1" applyProtection="1">
      <alignment horizontal="left" vertical="center" wrapText="1"/>
      <protection locked="0"/>
    </xf>
    <xf numFmtId="0" fontId="86" fillId="0" borderId="21" xfId="0" applyFont="1" applyFill="1" applyBorder="1" applyAlignment="1" applyProtection="1">
      <alignment horizontal="left" vertical="center" wrapText="1"/>
      <protection locked="0"/>
    </xf>
    <xf numFmtId="0" fontId="5" fillId="28" borderId="34" xfId="43" applyFont="1" applyFill="1" applyBorder="1" applyAlignment="1" applyProtection="1">
      <alignment horizontal="center" vertical="center" wrapText="1"/>
      <protection locked="0"/>
    </xf>
    <xf numFmtId="0" fontId="5" fillId="28" borderId="44" xfId="43" applyFont="1" applyFill="1" applyBorder="1" applyAlignment="1" applyProtection="1">
      <alignment horizontal="center" vertical="center" wrapText="1"/>
      <protection locked="0"/>
    </xf>
    <xf numFmtId="0" fontId="5" fillId="28" borderId="60" xfId="43" applyFont="1" applyFill="1" applyBorder="1" applyAlignment="1" applyProtection="1">
      <alignment horizontal="center" vertical="center" wrapText="1"/>
      <protection locked="0"/>
    </xf>
    <xf numFmtId="0" fontId="5" fillId="28" borderId="153" xfId="43" applyFont="1" applyFill="1" applyBorder="1" applyAlignment="1" applyProtection="1">
      <alignment horizontal="center" vertical="center" wrapText="1"/>
      <protection locked="0"/>
    </xf>
    <xf numFmtId="0" fontId="5" fillId="28" borderId="61" xfId="43" applyFont="1" applyFill="1" applyBorder="1" applyAlignment="1" applyProtection="1">
      <alignment horizontal="center" vertical="center" wrapText="1"/>
      <protection locked="0"/>
    </xf>
    <xf numFmtId="0" fontId="5" fillId="28" borderId="36" xfId="43" applyFont="1" applyFill="1" applyBorder="1" applyAlignment="1" applyProtection="1">
      <alignment horizontal="center" vertical="center" wrapText="1"/>
      <protection locked="0"/>
    </xf>
    <xf numFmtId="0" fontId="5" fillId="28" borderId="46" xfId="43" applyFont="1" applyFill="1" applyBorder="1" applyAlignment="1" applyProtection="1">
      <alignment horizontal="center" vertical="center" wrapText="1"/>
      <protection locked="0"/>
    </xf>
    <xf numFmtId="0" fontId="26" fillId="24" borderId="0" xfId="58" applyFont="1" applyFill="1" applyAlignment="1" applyProtection="1">
      <alignment horizontal="center" wrapText="1"/>
      <protection locked="0"/>
    </xf>
    <xf numFmtId="0" fontId="9" fillId="24" borderId="0" xfId="58" applyFont="1" applyFill="1" applyBorder="1" applyAlignment="1" applyProtection="1">
      <alignment horizontal="center"/>
      <protection locked="0"/>
    </xf>
    <xf numFmtId="0" fontId="8" fillId="28" borderId="118" xfId="42" applyFont="1" applyFill="1" applyBorder="1" applyAlignment="1" applyProtection="1">
      <alignment horizontal="center" vertical="center" wrapText="1"/>
      <protection locked="0"/>
    </xf>
    <xf numFmtId="0" fontId="8" fillId="28" borderId="70" xfId="42" applyFont="1" applyFill="1" applyBorder="1" applyAlignment="1" applyProtection="1">
      <alignment horizontal="center" vertical="center" wrapText="1"/>
      <protection locked="0"/>
    </xf>
    <xf numFmtId="0" fontId="8" fillId="28" borderId="117" xfId="42" applyFont="1" applyFill="1" applyBorder="1" applyAlignment="1" applyProtection="1">
      <alignment horizontal="center" vertical="center" wrapText="1"/>
      <protection locked="0"/>
    </xf>
    <xf numFmtId="0" fontId="8" fillId="28" borderId="69" xfId="42" applyFont="1" applyFill="1" applyBorder="1" applyAlignment="1" applyProtection="1">
      <alignment horizontal="center" vertical="center" wrapText="1"/>
      <protection locked="0"/>
    </xf>
    <xf numFmtId="0" fontId="16" fillId="24" borderId="0" xfId="58" applyFont="1" applyFill="1" applyAlignment="1" applyProtection="1">
      <alignment horizontal="center" wrapText="1"/>
      <protection locked="0"/>
    </xf>
    <xf numFmtId="0" fontId="8" fillId="28" borderId="154" xfId="42" applyFont="1" applyFill="1" applyBorder="1" applyAlignment="1" applyProtection="1">
      <alignment horizontal="center" vertical="center" wrapText="1"/>
      <protection locked="0"/>
    </xf>
    <xf numFmtId="0" fontId="8" fillId="28" borderId="68" xfId="42" applyFont="1" applyFill="1" applyBorder="1" applyAlignment="1" applyProtection="1">
      <alignment horizontal="center" vertical="center" wrapText="1"/>
      <protection locked="0"/>
    </xf>
    <xf numFmtId="0" fontId="0" fillId="28" borderId="93" xfId="0" applyFont="1" applyFill="1" applyBorder="1" applyAlignment="1" applyProtection="1">
      <alignment horizontal="left" vertical="top" wrapText="1"/>
      <protection locked="0"/>
    </xf>
    <xf numFmtId="0" fontId="0" fillId="28" borderId="57" xfId="0" applyFont="1" applyFill="1" applyBorder="1" applyAlignment="1" applyProtection="1">
      <alignment horizontal="left" vertical="top" wrapText="1"/>
      <protection locked="0"/>
    </xf>
    <xf numFmtId="0" fontId="0" fillId="28" borderId="20" xfId="0" applyFont="1" applyFill="1" applyBorder="1" applyAlignment="1" applyProtection="1">
      <alignment horizontal="left" vertical="top" wrapText="1"/>
      <protection locked="0"/>
    </xf>
    <xf numFmtId="0" fontId="93" fillId="0" borderId="0" xfId="0" applyFont="1" applyBorder="1" applyAlignment="1" applyProtection="1">
      <alignment horizontal="left" wrapText="1"/>
      <protection locked="0"/>
    </xf>
    <xf numFmtId="0" fontId="93" fillId="0" borderId="85" xfId="0" applyFont="1" applyBorder="1" applyAlignment="1" applyProtection="1">
      <alignment horizontal="left" wrapText="1"/>
      <protection locked="0"/>
    </xf>
    <xf numFmtId="0" fontId="95" fillId="0" borderId="0" xfId="0" applyFont="1" applyBorder="1" applyAlignment="1" applyProtection="1">
      <alignment horizontal="left"/>
      <protection locked="0"/>
    </xf>
    <xf numFmtId="0" fontId="89" fillId="0" borderId="0" xfId="0" applyFont="1" applyBorder="1" applyAlignment="1" applyProtection="1">
      <alignment horizontal="center" wrapText="1"/>
      <protection locked="0"/>
    </xf>
    <xf numFmtId="0" fontId="0" fillId="28" borderId="84" xfId="0" applyFont="1" applyFill="1" applyBorder="1" applyAlignment="1" applyProtection="1">
      <alignment horizontal="left" vertical="top" wrapText="1"/>
      <protection locked="0"/>
    </xf>
    <xf numFmtId="0" fontId="0" fillId="28" borderId="147" xfId="0" applyFont="1" applyFill="1" applyBorder="1" applyAlignment="1" applyProtection="1">
      <alignment horizontal="left" vertical="top" wrapText="1"/>
      <protection locked="0"/>
    </xf>
    <xf numFmtId="0" fontId="0" fillId="28" borderId="85" xfId="0" applyFont="1" applyFill="1" applyBorder="1" applyAlignment="1" applyProtection="1">
      <alignment horizontal="left" vertical="top" wrapText="1"/>
      <protection locked="0"/>
    </xf>
    <xf numFmtId="0" fontId="0" fillId="28" borderId="146" xfId="0" applyFont="1" applyFill="1" applyBorder="1" applyAlignment="1" applyProtection="1">
      <alignment horizontal="left" vertical="top" wrapText="1"/>
      <protection locked="0"/>
    </xf>
    <xf numFmtId="0" fontId="93" fillId="0" borderId="86" xfId="0" applyFont="1" applyBorder="1" applyAlignment="1" applyProtection="1">
      <alignment horizontal="left"/>
      <protection locked="0"/>
    </xf>
    <xf numFmtId="0" fontId="93" fillId="28" borderId="93" xfId="0" applyFont="1" applyFill="1" applyBorder="1" applyAlignment="1" applyProtection="1">
      <alignment horizontal="left" wrapText="1"/>
      <protection locked="0"/>
    </xf>
    <xf numFmtId="0" fontId="93" fillId="28" borderId="57" xfId="0" applyFont="1" applyFill="1" applyBorder="1" applyAlignment="1" applyProtection="1">
      <alignment horizontal="left" wrapText="1"/>
      <protection locked="0"/>
    </xf>
    <xf numFmtId="0" fontId="93" fillId="28" borderId="20" xfId="0" applyFont="1" applyFill="1" applyBorder="1" applyAlignment="1" applyProtection="1">
      <alignment horizontal="left" wrapText="1"/>
      <protection locked="0"/>
    </xf>
    <xf numFmtId="0" fontId="88" fillId="27" borderId="73" xfId="0" applyFont="1" applyFill="1" applyBorder="1" applyAlignment="1" applyProtection="1">
      <alignment vertical="top" wrapText="1"/>
      <protection locked="0"/>
    </xf>
    <xf numFmtId="0" fontId="88" fillId="27" borderId="57" xfId="0" applyFont="1" applyFill="1" applyBorder="1" applyAlignment="1" applyProtection="1">
      <alignment vertical="top" wrapText="1"/>
      <protection locked="0"/>
    </xf>
    <xf numFmtId="0" fontId="0" fillId="27" borderId="0" xfId="0" applyFill="1" applyAlignment="1" applyProtection="1">
      <alignment wrapText="1"/>
      <protection locked="0"/>
    </xf>
    <xf numFmtId="0" fontId="0" fillId="27" borderId="0" xfId="0" applyFill="1" applyAlignment="1" applyProtection="1">
      <alignment horizontal="left" vertical="top" wrapText="1" indent="1"/>
      <protection locked="0"/>
    </xf>
    <xf numFmtId="0" fontId="92" fillId="29" borderId="60" xfId="0" applyFont="1" applyFill="1" applyBorder="1" applyAlignment="1" applyProtection="1">
      <alignment horizontal="center" vertical="top" wrapText="1"/>
      <protection locked="0"/>
    </xf>
    <xf numFmtId="0" fontId="92" fillId="29" borderId="153" xfId="0" applyFont="1" applyFill="1" applyBorder="1" applyAlignment="1" applyProtection="1">
      <alignment horizontal="center" vertical="top" wrapText="1"/>
      <protection locked="0"/>
    </xf>
    <xf numFmtId="0" fontId="88" fillId="27" borderId="148" xfId="0" applyFont="1" applyFill="1" applyBorder="1" applyAlignment="1" applyProtection="1">
      <alignment vertical="top" wrapText="1"/>
      <protection locked="0"/>
    </xf>
    <xf numFmtId="0" fontId="88" fillId="27" borderId="194" xfId="0" applyFont="1" applyFill="1" applyBorder="1" applyAlignment="1" applyProtection="1">
      <alignment vertical="top" wrapText="1"/>
      <protection locked="0"/>
    </xf>
    <xf numFmtId="0" fontId="88" fillId="27" borderId="155" xfId="0" applyFont="1" applyFill="1" applyBorder="1" applyAlignment="1" applyProtection="1">
      <alignment vertical="top" wrapText="1"/>
      <protection locked="0"/>
    </xf>
    <xf numFmtId="0" fontId="88" fillId="27" borderId="195" xfId="0" applyFont="1" applyFill="1" applyBorder="1" applyAlignment="1" applyProtection="1">
      <alignment vertical="top" wrapText="1"/>
      <protection locked="0"/>
    </xf>
    <xf numFmtId="0" fontId="0" fillId="28" borderId="93" xfId="0" applyFont="1" applyFill="1" applyBorder="1" applyAlignment="1" applyProtection="1">
      <alignment horizontal="left" wrapText="1"/>
      <protection locked="0"/>
    </xf>
    <xf numFmtId="0" fontId="0" fillId="28" borderId="57" xfId="0" applyFont="1" applyFill="1" applyBorder="1" applyAlignment="1" applyProtection="1">
      <alignment horizontal="left" wrapText="1"/>
      <protection locked="0"/>
    </xf>
    <xf numFmtId="0" fontId="0" fillId="28" borderId="20" xfId="0" applyFont="1" applyFill="1" applyBorder="1" applyAlignment="1" applyProtection="1">
      <alignment horizontal="left" wrapText="1"/>
      <protection locked="0"/>
    </xf>
    <xf numFmtId="0" fontId="93" fillId="0" borderId="86" xfId="0" applyFont="1" applyFill="1" applyBorder="1" applyAlignment="1" applyProtection="1">
      <alignment horizontal="left" wrapText="1"/>
      <protection locked="0"/>
    </xf>
    <xf numFmtId="0" fontId="93" fillId="0" borderId="0" xfId="0" applyFont="1" applyFill="1" applyBorder="1" applyAlignment="1" applyProtection="1">
      <alignment horizontal="left" wrapText="1"/>
      <protection locked="0"/>
    </xf>
    <xf numFmtId="0" fontId="93" fillId="0" borderId="0" xfId="0" applyFont="1" applyBorder="1" applyAlignment="1" applyProtection="1">
      <alignment horizontal="left" vertical="top" wrapText="1"/>
      <protection locked="0"/>
    </xf>
    <xf numFmtId="0" fontId="93" fillId="0" borderId="0" xfId="0" applyFont="1" applyBorder="1" applyAlignment="1" applyProtection="1">
      <alignment wrapText="1"/>
      <protection locked="0"/>
    </xf>
    <xf numFmtId="0" fontId="0" fillId="28" borderId="133" xfId="0" applyFont="1" applyFill="1" applyBorder="1" applyAlignment="1" applyProtection="1">
      <alignment horizontal="left" vertical="top" wrapText="1"/>
      <protection locked="0"/>
    </xf>
    <xf numFmtId="0" fontId="0" fillId="28" borderId="145" xfId="0" applyFont="1" applyFill="1" applyBorder="1" applyAlignment="1" applyProtection="1">
      <alignment horizontal="left" vertical="top" wrapText="1"/>
      <protection locked="0"/>
    </xf>
    <xf numFmtId="0" fontId="93" fillId="0" borderId="85" xfId="0" applyFont="1" applyBorder="1" applyAlignment="1" applyProtection="1">
      <alignment horizontal="left" vertical="top" wrapText="1"/>
      <protection locked="0"/>
    </xf>
    <xf numFmtId="0" fontId="93" fillId="0" borderId="0" xfId="0" applyFont="1" applyFill="1" applyBorder="1" applyAlignment="1" applyProtection="1">
      <alignment horizontal="center" wrapText="1"/>
      <protection locked="0"/>
    </xf>
    <xf numFmtId="0" fontId="0" fillId="28" borderId="13" xfId="0" applyFont="1" applyFill="1" applyBorder="1" applyAlignment="1" applyProtection="1">
      <alignment horizontal="center"/>
      <protection locked="0"/>
    </xf>
    <xf numFmtId="0" fontId="92" fillId="0" borderId="0" xfId="0" applyFont="1" applyBorder="1" applyAlignment="1" applyProtection="1">
      <alignment vertical="center" wrapText="1"/>
      <protection locked="0"/>
    </xf>
    <xf numFmtId="0" fontId="84" fillId="28" borderId="72" xfId="0" applyFont="1" applyFill="1" applyBorder="1" applyAlignment="1" applyProtection="1">
      <alignment vertical="top" wrapText="1"/>
      <protection locked="0"/>
    </xf>
    <xf numFmtId="0" fontId="84" fillId="28" borderId="156" xfId="0" applyFont="1" applyFill="1" applyBorder="1" applyAlignment="1" applyProtection="1">
      <alignment vertical="top" wrapText="1"/>
      <protection locked="0"/>
    </xf>
    <xf numFmtId="0" fontId="84" fillId="28" borderId="77" xfId="0" applyFont="1" applyFill="1" applyBorder="1" applyAlignment="1" applyProtection="1">
      <alignment vertical="top" wrapText="1"/>
      <protection locked="0"/>
    </xf>
    <xf numFmtId="0" fontId="84" fillId="28" borderId="73" xfId="0" applyFont="1" applyFill="1" applyBorder="1" applyAlignment="1" applyProtection="1">
      <alignment vertical="top" wrapText="1"/>
      <protection locked="0"/>
    </xf>
    <xf numFmtId="0" fontId="84" fillId="28" borderId="57" xfId="0" applyFont="1" applyFill="1" applyBorder="1" applyAlignment="1" applyProtection="1">
      <alignment vertical="top" wrapText="1"/>
      <protection locked="0"/>
    </xf>
    <xf numFmtId="0" fontId="84" fillId="28" borderId="78" xfId="0" applyFont="1" applyFill="1" applyBorder="1" applyAlignment="1" applyProtection="1">
      <alignment vertical="top" wrapText="1"/>
      <protection locked="0"/>
    </xf>
    <xf numFmtId="0" fontId="84" fillId="0" borderId="73" xfId="0" applyFont="1" applyBorder="1" applyAlignment="1" applyProtection="1">
      <alignment horizontal="left" vertical="top" wrapText="1" indent="3"/>
      <protection locked="0"/>
    </xf>
    <xf numFmtId="0" fontId="84" fillId="0" borderId="57" xfId="0" applyFont="1" applyBorder="1" applyAlignment="1" applyProtection="1">
      <alignment horizontal="left" vertical="top" wrapText="1" indent="3"/>
      <protection locked="0"/>
    </xf>
    <xf numFmtId="0" fontId="84" fillId="0" borderId="78" xfId="0" applyFont="1" applyBorder="1" applyAlignment="1" applyProtection="1">
      <alignment horizontal="left" vertical="top" wrapText="1" indent="3"/>
      <protection locked="0"/>
    </xf>
    <xf numFmtId="0" fontId="133" fillId="0" borderId="234" xfId="0" applyFont="1" applyBorder="1" applyAlignment="1" applyProtection="1">
      <alignment vertical="center"/>
      <protection locked="0"/>
    </xf>
    <xf numFmtId="0" fontId="133" fillId="0" borderId="92" xfId="0" applyFont="1" applyBorder="1" applyAlignment="1" applyProtection="1">
      <alignment vertical="center"/>
      <protection locked="0"/>
    </xf>
    <xf numFmtId="0" fontId="133" fillId="0" borderId="233" xfId="0" applyFont="1" applyBorder="1" applyAlignment="1" applyProtection="1">
      <alignment vertical="center"/>
      <protection locked="0"/>
    </xf>
    <xf numFmtId="0" fontId="118" fillId="28" borderId="0" xfId="0" applyFont="1" applyFill="1" applyBorder="1" applyProtection="1"/>
    <xf numFmtId="0" fontId="140" fillId="34" borderId="35" xfId="0" applyFont="1" applyFill="1" applyBorder="1" applyAlignment="1" applyProtection="1">
      <alignment horizontal="center"/>
    </xf>
    <xf numFmtId="0" fontId="140" fillId="34" borderId="36" xfId="0" applyFont="1" applyFill="1" applyBorder="1" applyAlignment="1" applyProtection="1">
      <alignment horizontal="center"/>
    </xf>
    <xf numFmtId="0" fontId="140" fillId="30" borderId="34" xfId="0" applyFont="1" applyFill="1" applyBorder="1" applyAlignment="1" applyProtection="1">
      <alignment horizontal="center"/>
    </xf>
    <xf numFmtId="0" fontId="140" fillId="30" borderId="35" xfId="0" applyFont="1" applyFill="1" applyBorder="1" applyAlignment="1" applyProtection="1">
      <alignment horizontal="center"/>
    </xf>
    <xf numFmtId="0" fontId="137" fillId="33" borderId="134" xfId="0" applyFont="1" applyFill="1" applyBorder="1" applyAlignment="1" applyProtection="1">
      <alignment horizontal="center" vertical="center" wrapText="1"/>
    </xf>
    <xf numFmtId="0" fontId="137" fillId="33" borderId="135" xfId="0" applyFont="1" applyFill="1" applyBorder="1" applyAlignment="1" applyProtection="1">
      <alignment horizontal="center" vertical="center" wrapText="1"/>
    </xf>
    <xf numFmtId="0" fontId="137" fillId="33" borderId="119" xfId="0" applyFont="1" applyFill="1" applyBorder="1" applyAlignment="1" applyProtection="1">
      <alignment horizontal="center" vertical="center" wrapText="1"/>
    </xf>
    <xf numFmtId="5" fontId="137" fillId="30" borderId="157" xfId="0" applyNumberFormat="1" applyFont="1" applyFill="1" applyBorder="1" applyAlignment="1" applyProtection="1">
      <alignment horizontal="center" vertical="center" wrapText="1"/>
    </xf>
    <xf numFmtId="5" fontId="137" fillId="30" borderId="68" xfId="0" applyNumberFormat="1" applyFont="1" applyFill="1" applyBorder="1" applyAlignment="1" applyProtection="1">
      <alignment horizontal="center" vertical="center" wrapText="1"/>
    </xf>
    <xf numFmtId="5" fontId="137" fillId="34" borderId="87" xfId="0" applyNumberFormat="1" applyFont="1" applyFill="1" applyBorder="1" applyAlignment="1" applyProtection="1">
      <alignment horizontal="center" vertical="center" wrapText="1"/>
    </xf>
    <xf numFmtId="5" fontId="137" fillId="34" borderId="193" xfId="0" applyNumberFormat="1" applyFont="1" applyFill="1" applyBorder="1" applyAlignment="1" applyProtection="1">
      <alignment horizontal="center" vertical="center" wrapText="1"/>
    </xf>
    <xf numFmtId="5" fontId="92" fillId="27" borderId="123" xfId="0" applyNumberFormat="1" applyFont="1" applyFill="1" applyBorder="1" applyAlignment="1" applyProtection="1">
      <alignment horizontal="center" vertical="center" wrapText="1"/>
      <protection locked="0"/>
    </xf>
    <xf numFmtId="5" fontId="92" fillId="27" borderId="102" xfId="0" applyNumberFormat="1" applyFont="1" applyFill="1" applyBorder="1" applyAlignment="1" applyProtection="1">
      <alignment horizontal="center" vertical="center" wrapText="1"/>
      <protection locked="0"/>
    </xf>
    <xf numFmtId="5" fontId="92" fillId="27" borderId="245" xfId="0" applyNumberFormat="1" applyFont="1" applyFill="1" applyBorder="1" applyAlignment="1" applyProtection="1">
      <alignment horizontal="center" vertical="center" wrapText="1"/>
      <protection locked="0"/>
    </xf>
    <xf numFmtId="5" fontId="92" fillId="27" borderId="69" xfId="0" applyNumberFormat="1" applyFont="1" applyFill="1" applyBorder="1" applyAlignment="1" applyProtection="1">
      <alignment horizontal="center" vertical="center" wrapText="1"/>
      <protection locked="0"/>
    </xf>
    <xf numFmtId="5" fontId="92" fillId="27" borderId="158" xfId="0" applyNumberFormat="1" applyFont="1" applyFill="1" applyBorder="1" applyAlignment="1" applyProtection="1">
      <alignment horizontal="center" vertical="center" wrapText="1"/>
      <protection locked="0"/>
    </xf>
    <xf numFmtId="5" fontId="92" fillId="27" borderId="70" xfId="0" applyNumberFormat="1" applyFont="1" applyFill="1" applyBorder="1" applyAlignment="1" applyProtection="1">
      <alignment horizontal="center" vertical="center" wrapText="1"/>
      <protection locked="0"/>
    </xf>
    <xf numFmtId="0" fontId="16" fillId="24" borderId="0" xfId="56" applyFont="1" applyFill="1" applyBorder="1" applyAlignment="1" applyProtection="1">
      <alignment horizontal="center"/>
    </xf>
    <xf numFmtId="0" fontId="28" fillId="32" borderId="60" xfId="71" applyFont="1" applyFill="1" applyBorder="1" applyAlignment="1" applyProtection="1">
      <alignment horizontal="center"/>
    </xf>
    <xf numFmtId="0" fontId="28" fillId="32" borderId="153" xfId="71" applyFont="1" applyFill="1" applyBorder="1" applyAlignment="1" applyProtection="1">
      <alignment horizontal="center"/>
    </xf>
    <xf numFmtId="0" fontId="28" fillId="32" borderId="61" xfId="71" applyFont="1" applyFill="1" applyBorder="1" applyAlignment="1" applyProtection="1">
      <alignment horizontal="center"/>
    </xf>
    <xf numFmtId="0" fontId="28" fillId="36" borderId="249" xfId="71" applyFont="1" applyFill="1" applyBorder="1" applyAlignment="1" applyProtection="1">
      <alignment horizontal="center" vertical="center" wrapText="1"/>
    </xf>
    <xf numFmtId="0" fontId="28" fillId="36" borderId="157" xfId="71" applyFont="1" applyFill="1" applyBorder="1" applyAlignment="1" applyProtection="1">
      <alignment horizontal="center" vertical="center" wrapText="1"/>
    </xf>
    <xf numFmtId="0" fontId="28" fillId="36" borderId="68" xfId="71" applyFont="1" applyFill="1" applyBorder="1" applyAlignment="1" applyProtection="1">
      <alignment horizontal="center" vertical="center" wrapText="1"/>
    </xf>
    <xf numFmtId="0" fontId="28" fillId="35" borderId="92" xfId="71" applyFont="1" applyFill="1" applyBorder="1" applyAlignment="1" applyProtection="1">
      <alignment horizontal="center"/>
    </xf>
    <xf numFmtId="0" fontId="28" fillId="35" borderId="63" xfId="71" applyFont="1" applyFill="1" applyBorder="1" applyAlignment="1" applyProtection="1">
      <alignment horizontal="center"/>
    </xf>
    <xf numFmtId="5" fontId="28" fillId="35" borderId="124" xfId="83" applyNumberFormat="1" applyFont="1" applyFill="1" applyBorder="1" applyAlignment="1" applyProtection="1">
      <alignment horizontal="center" vertical="center" wrapText="1"/>
    </xf>
    <xf numFmtId="5" fontId="28" fillId="35" borderId="87" xfId="83" applyNumberFormat="1" applyFont="1" applyFill="1" applyBorder="1" applyAlignment="1" applyProtection="1">
      <alignment horizontal="center" vertical="center" wrapText="1"/>
    </xf>
    <xf numFmtId="5" fontId="28" fillId="35" borderId="193" xfId="83" applyNumberFormat="1" applyFont="1" applyFill="1" applyBorder="1" applyAlignment="1" applyProtection="1">
      <alignment horizontal="center" vertical="center" wrapText="1"/>
    </xf>
    <xf numFmtId="5" fontId="28" fillId="35" borderId="158" xfId="83" applyNumberFormat="1" applyFont="1" applyFill="1" applyBorder="1" applyAlignment="1" applyProtection="1">
      <alignment horizontal="center" vertical="center" wrapText="1"/>
    </xf>
    <xf numFmtId="5" fontId="28" fillId="35" borderId="136" xfId="83" applyNumberFormat="1" applyFont="1" applyFill="1" applyBorder="1" applyAlignment="1" applyProtection="1">
      <alignment horizontal="center" vertical="center" wrapText="1"/>
    </xf>
    <xf numFmtId="5" fontId="28" fillId="35" borderId="70" xfId="83" applyNumberFormat="1" applyFont="1" applyFill="1" applyBorder="1" applyAlignment="1" applyProtection="1">
      <alignment horizontal="center" vertical="center" wrapText="1"/>
    </xf>
    <xf numFmtId="0" fontId="6" fillId="0" borderId="0" xfId="82" applyFont="1" applyFill="1" applyBorder="1" applyAlignment="1" applyProtection="1">
      <alignment vertical="top" wrapText="1"/>
    </xf>
    <xf numFmtId="0" fontId="57" fillId="0" borderId="0" xfId="82" applyFont="1" applyAlignment="1" applyProtection="1">
      <alignment wrapText="1"/>
    </xf>
    <xf numFmtId="0" fontId="28" fillId="0" borderId="0" xfId="71" applyFont="1" applyFill="1" applyBorder="1" applyAlignment="1" applyProtection="1">
      <alignment horizontal="center" vertical="top" wrapText="1"/>
    </xf>
    <xf numFmtId="0" fontId="28" fillId="0" borderId="0" xfId="82" applyFont="1" applyFill="1" applyBorder="1" applyAlignment="1" applyProtection="1">
      <alignment horizontal="center" vertical="top" wrapText="1"/>
    </xf>
    <xf numFmtId="0" fontId="6" fillId="0" borderId="0" xfId="82" applyFont="1" applyFill="1" applyBorder="1" applyAlignment="1" applyProtection="1">
      <alignment wrapText="1"/>
    </xf>
    <xf numFmtId="0" fontId="28" fillId="0" borderId="0" xfId="82" applyFont="1" applyFill="1" applyBorder="1" applyAlignment="1" applyProtection="1">
      <alignment horizontal="center" vertical="center" wrapText="1"/>
    </xf>
    <xf numFmtId="0" fontId="6" fillId="0" borderId="0" xfId="82" applyFont="1" applyFill="1" applyBorder="1" applyAlignment="1" applyProtection="1">
      <alignment vertical="center" wrapText="1"/>
    </xf>
    <xf numFmtId="0" fontId="6" fillId="0" borderId="0" xfId="82" applyFont="1" applyFill="1" applyBorder="1" applyAlignment="1" applyProtection="1">
      <alignment horizontal="center" vertical="center" wrapText="1"/>
    </xf>
    <xf numFmtId="0" fontId="3" fillId="0" borderId="0" xfId="38" applyFont="1" applyFill="1" applyBorder="1" applyAlignment="1" applyProtection="1">
      <alignment vertical="top" wrapText="1"/>
    </xf>
    <xf numFmtId="0" fontId="28" fillId="0" borderId="0" xfId="82" applyFont="1" applyFill="1" applyBorder="1" applyAlignment="1" applyProtection="1">
      <alignment vertical="top" wrapText="1"/>
    </xf>
    <xf numFmtId="0" fontId="28" fillId="0" borderId="0" xfId="82" applyFont="1" applyFill="1" applyBorder="1" applyAlignment="1" applyProtection="1">
      <alignment horizontal="center" wrapText="1"/>
    </xf>
    <xf numFmtId="0" fontId="6" fillId="0" borderId="0" xfId="82" applyNumberFormat="1" applyFont="1" applyFill="1" applyBorder="1" applyAlignment="1" applyProtection="1">
      <alignment wrapText="1"/>
    </xf>
    <xf numFmtId="0" fontId="6" fillId="0" borderId="0" xfId="82" applyFont="1" applyFill="1" applyBorder="1" applyAlignment="1" applyProtection="1"/>
    <xf numFmtId="0" fontId="150" fillId="0" borderId="0" xfId="82" applyFont="1" applyFill="1" applyBorder="1" applyAlignment="1" applyProtection="1">
      <alignment horizontal="center"/>
    </xf>
    <xf numFmtId="0" fontId="148" fillId="0" borderId="0" xfId="82" applyFont="1" applyFill="1" applyBorder="1" applyAlignment="1" applyProtection="1">
      <alignment horizontal="left" vertical="top" wrapText="1"/>
    </xf>
    <xf numFmtId="0" fontId="119" fillId="0" borderId="0" xfId="44" applyFont="1" applyFill="1" applyAlignment="1" applyProtection="1">
      <alignment horizontal="center" vertical="center" wrapText="1"/>
    </xf>
    <xf numFmtId="0" fontId="153" fillId="0" borderId="0" xfId="44" applyFont="1" applyFill="1" applyAlignment="1" applyProtection="1">
      <alignment horizontal="center" vertical="center" wrapText="1"/>
    </xf>
    <xf numFmtId="0" fontId="58" fillId="0" borderId="0" xfId="44" applyFont="1" applyAlignment="1" applyProtection="1">
      <alignment horizontal="left" vertical="top" wrapText="1"/>
    </xf>
    <xf numFmtId="0" fontId="58" fillId="0" borderId="0" xfId="44" applyFont="1" applyAlignment="1" applyProtection="1">
      <alignment wrapText="1"/>
    </xf>
    <xf numFmtId="0" fontId="155" fillId="0" borderId="0" xfId="44" applyFont="1" applyBorder="1" applyAlignment="1" applyProtection="1">
      <alignment horizontal="right" wrapText="1"/>
    </xf>
    <xf numFmtId="0" fontId="0" fillId="30" borderId="93" xfId="0" applyFont="1" applyFill="1" applyBorder="1" applyAlignment="1" applyProtection="1">
      <alignment horizontal="center" wrapText="1"/>
      <protection locked="0"/>
    </xf>
    <xf numFmtId="0" fontId="0" fillId="30" borderId="57" xfId="0" applyFont="1" applyFill="1" applyBorder="1" applyAlignment="1" applyProtection="1">
      <alignment horizontal="center" wrapText="1"/>
      <protection locked="0"/>
    </xf>
    <xf numFmtId="0" fontId="0" fillId="30" borderId="20" xfId="0" applyFont="1" applyFill="1" applyBorder="1" applyAlignment="1" applyProtection="1">
      <alignment horizontal="center" wrapText="1"/>
      <protection locked="0"/>
    </xf>
    <xf numFmtId="0" fontId="84" fillId="0" borderId="0" xfId="0" applyFont="1" applyBorder="1" applyProtection="1"/>
    <xf numFmtId="0" fontId="84" fillId="0" borderId="196" xfId="0" applyFont="1" applyBorder="1" applyProtection="1"/>
    <xf numFmtId="0" fontId="84" fillId="0" borderId="107" xfId="0" applyFont="1" applyBorder="1" applyProtection="1"/>
    <xf numFmtId="0" fontId="84" fillId="0" borderId="34" xfId="0" applyFont="1" applyBorder="1" applyAlignment="1" applyProtection="1">
      <alignment horizontal="left" wrapText="1"/>
    </xf>
    <xf numFmtId="0" fontId="84" fillId="0" borderId="35" xfId="0" applyFont="1" applyBorder="1" applyAlignment="1" applyProtection="1">
      <alignment horizontal="left" wrapText="1"/>
    </xf>
    <xf numFmtId="0" fontId="84" fillId="0" borderId="36" xfId="0" applyFont="1" applyBorder="1" applyAlignment="1" applyProtection="1">
      <alignment horizontal="left" wrapText="1"/>
    </xf>
    <xf numFmtId="0" fontId="84" fillId="0" borderId="37" xfId="0" applyFont="1" applyBorder="1" applyAlignment="1" applyProtection="1">
      <alignment horizontal="left" wrapText="1"/>
    </xf>
    <xf numFmtId="0" fontId="84" fillId="0" borderId="0" xfId="0" applyFont="1" applyBorder="1" applyAlignment="1" applyProtection="1">
      <alignment horizontal="left" wrapText="1"/>
    </xf>
    <xf numFmtId="0" fontId="84" fillId="0" borderId="38" xfId="0" applyFont="1" applyBorder="1" applyAlignment="1" applyProtection="1">
      <alignment horizontal="left" wrapText="1"/>
    </xf>
    <xf numFmtId="0" fontId="84" fillId="0" borderId="0" xfId="0" applyFont="1" applyFill="1" applyBorder="1" applyAlignment="1" applyProtection="1">
      <alignment horizontal="right"/>
    </xf>
    <xf numFmtId="0" fontId="84" fillId="0" borderId="107" xfId="0" applyFont="1" applyFill="1" applyBorder="1" applyAlignment="1" applyProtection="1">
      <alignment horizontal="right"/>
    </xf>
    <xf numFmtId="0" fontId="0" fillId="0" borderId="0" xfId="0" applyBorder="1" applyAlignment="1" applyProtection="1">
      <alignment wrapText="1"/>
    </xf>
    <xf numFmtId="0" fontId="121" fillId="0" borderId="0" xfId="0" applyFont="1" applyFill="1" applyBorder="1" applyAlignment="1" applyProtection="1">
      <alignment vertical="top" wrapText="1"/>
    </xf>
    <xf numFmtId="0" fontId="121" fillId="0" borderId="107" xfId="0" applyFont="1" applyFill="1" applyBorder="1" applyAlignment="1" applyProtection="1">
      <alignment vertical="top" wrapText="1"/>
    </xf>
    <xf numFmtId="42" fontId="0" fillId="0" borderId="93" xfId="0" applyNumberFormat="1" applyFont="1" applyBorder="1" applyAlignment="1" applyProtection="1">
      <alignment wrapText="1"/>
    </xf>
    <xf numFmtId="42" fontId="0" fillId="0" borderId="57" xfId="0" applyNumberFormat="1" applyFont="1" applyBorder="1" applyAlignment="1" applyProtection="1">
      <alignment wrapText="1"/>
    </xf>
    <xf numFmtId="42" fontId="0" fillId="0" borderId="20" xfId="0" applyNumberFormat="1" applyFont="1" applyBorder="1" applyAlignment="1" applyProtection="1">
      <alignment wrapText="1"/>
    </xf>
    <xf numFmtId="0" fontId="89" fillId="0" borderId="0" xfId="0" applyFont="1" applyAlignment="1" applyProtection="1">
      <alignment horizontal="center"/>
    </xf>
    <xf numFmtId="0" fontId="0" fillId="28" borderId="123" xfId="0" applyFill="1" applyBorder="1" applyAlignment="1" applyProtection="1"/>
    <xf numFmtId="0" fontId="0" fillId="28" borderId="32" xfId="0" applyFill="1" applyBorder="1" applyAlignment="1" applyProtection="1"/>
    <xf numFmtId="0" fontId="0" fillId="28" borderId="124" xfId="0" applyFill="1" applyBorder="1" applyAlignment="1" applyProtection="1"/>
    <xf numFmtId="0" fontId="0" fillId="28" borderId="0" xfId="0" applyFill="1" applyBorder="1" applyAlignment="1" applyProtection="1">
      <alignment vertical="top" wrapText="1"/>
    </xf>
    <xf numFmtId="0" fontId="0" fillId="28" borderId="0" xfId="0" applyFont="1" applyFill="1" applyBorder="1" applyAlignment="1" applyProtection="1">
      <alignment vertical="top" wrapText="1"/>
    </xf>
    <xf numFmtId="0" fontId="0" fillId="28" borderId="87" xfId="0" applyFont="1" applyFill="1" applyBorder="1" applyAlignment="1" applyProtection="1">
      <alignment vertical="top" wrapText="1"/>
    </xf>
    <xf numFmtId="0" fontId="0" fillId="28" borderId="0" xfId="0" applyFill="1" applyBorder="1" applyAlignment="1" applyProtection="1">
      <alignment horizontal="left"/>
    </xf>
    <xf numFmtId="0" fontId="0" fillId="28" borderId="0" xfId="0" applyFont="1" applyFill="1" applyBorder="1" applyAlignment="1" applyProtection="1">
      <alignment horizontal="left"/>
    </xf>
    <xf numFmtId="0" fontId="0" fillId="28" borderId="87" xfId="0" applyFont="1" applyFill="1" applyBorder="1" applyAlignment="1" applyProtection="1">
      <alignment horizontal="left"/>
    </xf>
    <xf numFmtId="0" fontId="0" fillId="28" borderId="0" xfId="0" applyFill="1" applyBorder="1" applyAlignment="1" applyProtection="1">
      <alignment horizontal="left" vertical="top" wrapText="1"/>
    </xf>
    <xf numFmtId="0" fontId="0" fillId="28" borderId="87" xfId="0" applyFill="1" applyBorder="1" applyAlignment="1" applyProtection="1">
      <alignment horizontal="left" vertical="top" wrapText="1"/>
    </xf>
    <xf numFmtId="0" fontId="19" fillId="0" borderId="0" xfId="0" applyFont="1" applyFill="1" applyBorder="1" applyAlignment="1" applyProtection="1">
      <alignment vertical="top" wrapText="1"/>
    </xf>
    <xf numFmtId="0" fontId="0" fillId="30" borderId="93" xfId="0" applyFont="1" applyFill="1" applyBorder="1" applyAlignment="1" applyProtection="1">
      <alignment wrapText="1"/>
      <protection locked="0"/>
    </xf>
    <xf numFmtId="0" fontId="0" fillId="30" borderId="57" xfId="0" applyFont="1" applyFill="1" applyBorder="1" applyAlignment="1" applyProtection="1">
      <alignment wrapText="1"/>
      <protection locked="0"/>
    </xf>
    <xf numFmtId="0" fontId="0" fillId="30" borderId="20" xfId="0" applyFont="1" applyFill="1" applyBorder="1" applyAlignment="1" applyProtection="1">
      <alignment wrapText="1"/>
      <protection locked="0"/>
    </xf>
    <xf numFmtId="0" fontId="121" fillId="0" borderId="0" xfId="0" applyFont="1" applyFill="1" applyBorder="1" applyAlignment="1" applyProtection="1">
      <alignment horizontal="left" vertical="top" wrapText="1"/>
    </xf>
    <xf numFmtId="42" fontId="0" fillId="0" borderId="93" xfId="0" applyNumberFormat="1" applyFont="1" applyFill="1" applyBorder="1" applyAlignment="1" applyProtection="1">
      <alignment wrapText="1"/>
    </xf>
    <xf numFmtId="42" fontId="0" fillId="0" borderId="57" xfId="0" applyNumberFormat="1" applyFont="1" applyFill="1" applyBorder="1" applyAlignment="1" applyProtection="1">
      <alignment wrapText="1"/>
    </xf>
    <xf numFmtId="42" fontId="0" fillId="0" borderId="20" xfId="0" applyNumberFormat="1" applyFont="1" applyFill="1" applyBorder="1" applyAlignment="1" applyProtection="1">
      <alignment wrapText="1"/>
    </xf>
    <xf numFmtId="0" fontId="66" fillId="0" borderId="0" xfId="55" applyFont="1" applyFill="1" applyBorder="1" applyAlignment="1" applyProtection="1">
      <alignment wrapText="1"/>
      <protection locked="0"/>
    </xf>
    <xf numFmtId="0" fontId="15" fillId="28" borderId="48" xfId="55" applyFont="1" applyFill="1" applyBorder="1" applyAlignment="1" applyProtection="1">
      <alignment horizontal="center" vertical="center"/>
      <protection locked="0"/>
    </xf>
    <xf numFmtId="0" fontId="15" fillId="28" borderId="47" xfId="55" applyFont="1" applyFill="1" applyBorder="1" applyAlignment="1" applyProtection="1">
      <alignment horizontal="center" vertical="center"/>
      <protection locked="0"/>
    </xf>
    <xf numFmtId="0" fontId="15" fillId="28" borderId="109" xfId="55" applyFont="1" applyFill="1" applyBorder="1" applyAlignment="1" applyProtection="1">
      <alignment horizontal="center" vertical="center"/>
      <protection locked="0"/>
    </xf>
    <xf numFmtId="0" fontId="15" fillId="28" borderId="110" xfId="55" applyFont="1" applyFill="1" applyBorder="1" applyAlignment="1" applyProtection="1">
      <alignment horizontal="center" vertical="center" wrapText="1"/>
      <protection locked="0"/>
    </xf>
    <xf numFmtId="0" fontId="15" fillId="28" borderId="49" xfId="55" applyFont="1" applyFill="1" applyBorder="1" applyAlignment="1" applyProtection="1">
      <alignment horizontal="center" vertical="center" wrapText="1"/>
      <protection locked="0"/>
    </xf>
    <xf numFmtId="0" fontId="14" fillId="24" borderId="159" xfId="55" applyFont="1" applyFill="1" applyBorder="1" applyAlignment="1" applyProtection="1">
      <alignment horizontal="left"/>
      <protection locked="0"/>
    </xf>
    <xf numFmtId="0" fontId="14" fillId="24" borderId="160" xfId="55" applyFont="1" applyFill="1" applyBorder="1" applyAlignment="1" applyProtection="1">
      <alignment horizontal="left"/>
      <protection locked="0"/>
    </xf>
    <xf numFmtId="0" fontId="14" fillId="24" borderId="161" xfId="55" applyFont="1" applyFill="1" applyBorder="1" applyAlignment="1" applyProtection="1">
      <alignment horizontal="left"/>
      <protection locked="0"/>
    </xf>
    <xf numFmtId="0" fontId="14" fillId="24" borderId="162" xfId="55" applyFont="1" applyFill="1" applyBorder="1" applyAlignment="1" applyProtection="1">
      <alignment horizontal="center"/>
      <protection locked="0"/>
    </xf>
    <xf numFmtId="0" fontId="14" fillId="24" borderId="163" xfId="55" applyFont="1" applyFill="1" applyBorder="1" applyAlignment="1" applyProtection="1">
      <alignment horizontal="center"/>
      <protection locked="0"/>
    </xf>
    <xf numFmtId="0" fontId="0" fillId="27" borderId="10" xfId="0" applyFill="1" applyBorder="1" applyAlignment="1" applyProtection="1">
      <alignment horizontal="left" indent="2"/>
      <protection locked="0"/>
    </xf>
    <xf numFmtId="0" fontId="0" fillId="27" borderId="11" xfId="0" applyFill="1" applyBorder="1" applyAlignment="1" applyProtection="1">
      <alignment horizontal="left" indent="2"/>
      <protection locked="0"/>
    </xf>
    <xf numFmtId="0" fontId="14" fillId="24" borderId="164" xfId="55" applyFont="1" applyFill="1" applyBorder="1" applyAlignment="1" applyProtection="1">
      <alignment horizontal="left"/>
      <protection locked="0"/>
    </xf>
    <xf numFmtId="0" fontId="14" fillId="24" borderId="165" xfId="55" applyFont="1" applyFill="1" applyBorder="1" applyAlignment="1" applyProtection="1">
      <alignment horizontal="left"/>
      <protection locked="0"/>
    </xf>
    <xf numFmtId="0" fontId="14" fillId="24" borderId="121" xfId="55" applyFont="1" applyFill="1" applyBorder="1" applyAlignment="1" applyProtection="1">
      <alignment horizontal="left"/>
      <protection locked="0"/>
    </xf>
    <xf numFmtId="0" fontId="14" fillId="24" borderId="166" xfId="55" applyFont="1" applyFill="1" applyBorder="1" applyAlignment="1" applyProtection="1">
      <alignment horizontal="center"/>
      <protection locked="0"/>
    </xf>
    <xf numFmtId="0" fontId="14" fillId="24" borderId="167" xfId="55" applyFont="1" applyFill="1" applyBorder="1" applyAlignment="1" applyProtection="1">
      <alignment horizontal="center"/>
      <protection locked="0"/>
    </xf>
    <xf numFmtId="0" fontId="14" fillId="24" borderId="168" xfId="55" applyFont="1" applyFill="1" applyBorder="1" applyAlignment="1" applyProtection="1">
      <alignment horizontal="left"/>
      <protection locked="0"/>
    </xf>
    <xf numFmtId="0" fontId="14" fillId="24" borderId="169" xfId="55" applyFont="1" applyFill="1" applyBorder="1" applyAlignment="1" applyProtection="1">
      <alignment horizontal="left"/>
      <protection locked="0"/>
    </xf>
    <xf numFmtId="0" fontId="14" fillId="24" borderId="122" xfId="55" applyFont="1" applyFill="1" applyBorder="1" applyAlignment="1" applyProtection="1">
      <alignment horizontal="left"/>
      <protection locked="0"/>
    </xf>
    <xf numFmtId="0" fontId="14" fillId="24" borderId="170" xfId="55" applyFont="1" applyFill="1" applyBorder="1" applyAlignment="1" applyProtection="1">
      <alignment horizontal="center"/>
      <protection locked="0"/>
    </xf>
    <xf numFmtId="0" fontId="14" fillId="24" borderId="171" xfId="55" applyFont="1" applyFill="1" applyBorder="1" applyAlignment="1" applyProtection="1">
      <alignment horizontal="center"/>
      <protection locked="0"/>
    </xf>
    <xf numFmtId="0" fontId="15" fillId="24" borderId="35" xfId="55" applyFont="1" applyFill="1" applyBorder="1" applyAlignment="1" applyProtection="1">
      <alignment horizontal="left"/>
      <protection locked="0"/>
    </xf>
    <xf numFmtId="0" fontId="15" fillId="28" borderId="48" xfId="55" applyFont="1" applyFill="1" applyBorder="1" applyAlignment="1" applyProtection="1">
      <alignment horizontal="center" vertical="center" wrapText="1"/>
      <protection locked="0"/>
    </xf>
    <xf numFmtId="164" fontId="14" fillId="24" borderId="164" xfId="55" applyNumberFormat="1" applyFont="1" applyFill="1" applyBorder="1" applyAlignment="1" applyProtection="1">
      <alignment horizontal="left"/>
      <protection locked="0"/>
    </xf>
    <xf numFmtId="164" fontId="14" fillId="24" borderId="165" xfId="55" applyNumberFormat="1" applyFont="1" applyFill="1" applyBorder="1" applyAlignment="1" applyProtection="1">
      <alignment horizontal="left"/>
      <protection locked="0"/>
    </xf>
    <xf numFmtId="164" fontId="14" fillId="24" borderId="121" xfId="55" applyNumberFormat="1" applyFont="1" applyFill="1" applyBorder="1" applyAlignment="1" applyProtection="1">
      <alignment horizontal="left"/>
      <protection locked="0"/>
    </xf>
    <xf numFmtId="0" fontId="14" fillId="24" borderId="166" xfId="55" applyFont="1" applyFill="1" applyBorder="1" applyProtection="1">
      <protection locked="0"/>
    </xf>
    <xf numFmtId="0" fontId="14" fillId="24" borderId="167" xfId="55" applyFont="1" applyFill="1" applyBorder="1" applyProtection="1">
      <protection locked="0"/>
    </xf>
    <xf numFmtId="164" fontId="14" fillId="24" borderId="159" xfId="55" applyNumberFormat="1" applyFont="1" applyFill="1" applyBorder="1" applyAlignment="1" applyProtection="1">
      <alignment horizontal="left"/>
      <protection locked="0"/>
    </xf>
    <xf numFmtId="164" fontId="14" fillId="24" borderId="160" xfId="55" applyNumberFormat="1" applyFont="1" applyFill="1" applyBorder="1" applyAlignment="1" applyProtection="1">
      <alignment horizontal="left"/>
      <protection locked="0"/>
    </xf>
    <xf numFmtId="164" fontId="14" fillId="24" borderId="161" xfId="55" applyNumberFormat="1" applyFont="1" applyFill="1" applyBorder="1" applyAlignment="1" applyProtection="1">
      <alignment horizontal="left"/>
      <protection locked="0"/>
    </xf>
    <xf numFmtId="0" fontId="14" fillId="24" borderId="172" xfId="55" applyFont="1" applyFill="1" applyBorder="1" applyProtection="1">
      <protection locked="0"/>
    </xf>
    <xf numFmtId="0" fontId="14" fillId="24" borderId="173" xfId="55" applyFont="1" applyFill="1" applyBorder="1" applyProtection="1">
      <protection locked="0"/>
    </xf>
    <xf numFmtId="164" fontId="14" fillId="24" borderId="168" xfId="55" applyNumberFormat="1" applyFont="1" applyFill="1" applyBorder="1" applyAlignment="1" applyProtection="1">
      <alignment horizontal="left"/>
      <protection locked="0"/>
    </xf>
    <xf numFmtId="164" fontId="14" fillId="24" borderId="169" xfId="55" applyNumberFormat="1" applyFont="1" applyFill="1" applyBorder="1" applyAlignment="1" applyProtection="1">
      <alignment horizontal="left"/>
      <protection locked="0"/>
    </xf>
    <xf numFmtId="164" fontId="14" fillId="24" borderId="122" xfId="55" applyNumberFormat="1" applyFont="1" applyFill="1" applyBorder="1" applyAlignment="1" applyProtection="1">
      <alignment horizontal="left"/>
      <protection locked="0"/>
    </xf>
    <xf numFmtId="0" fontId="14" fillId="24" borderId="170" xfId="55" applyFont="1" applyFill="1" applyBorder="1" applyProtection="1">
      <protection locked="0"/>
    </xf>
    <xf numFmtId="0" fontId="14" fillId="24" borderId="171" xfId="55" applyFont="1" applyFill="1" applyBorder="1" applyProtection="1">
      <protection locked="0"/>
    </xf>
    <xf numFmtId="0" fontId="14" fillId="24" borderId="35" xfId="55" applyFont="1" applyFill="1" applyBorder="1" applyProtection="1">
      <protection locked="0"/>
    </xf>
    <xf numFmtId="0" fontId="1" fillId="0" borderId="10" xfId="55" applyFont="1" applyFill="1" applyBorder="1" applyAlignment="1" applyProtection="1">
      <alignment horizontal="left" wrapText="1"/>
      <protection locked="0"/>
    </xf>
    <xf numFmtId="0" fontId="2" fillId="0" borderId="32" xfId="55" applyFont="1" applyFill="1" applyBorder="1" applyAlignment="1" applyProtection="1">
      <alignment horizontal="left" wrapText="1"/>
      <protection locked="0"/>
    </xf>
    <xf numFmtId="0" fontId="113" fillId="28" borderId="93" xfId="0" applyFont="1" applyFill="1" applyBorder="1" applyAlignment="1" applyProtection="1">
      <alignment horizontal="center"/>
      <protection locked="0"/>
    </xf>
    <xf numFmtId="0" fontId="113" fillId="28" borderId="57" xfId="0" applyFont="1" applyFill="1" applyBorder="1" applyAlignment="1" applyProtection="1">
      <alignment horizontal="center"/>
      <protection locked="0"/>
    </xf>
    <xf numFmtId="0" fontId="113" fillId="28" borderId="20" xfId="0" applyFont="1" applyFill="1" applyBorder="1" applyAlignment="1" applyProtection="1">
      <alignment horizontal="center"/>
      <protection locked="0"/>
    </xf>
    <xf numFmtId="0" fontId="7" fillId="0" borderId="0" xfId="55" applyFont="1" applyFill="1" applyBorder="1" applyAlignment="1" applyProtection="1">
      <alignment horizontal="center" vertical="top" wrapText="1"/>
      <protection locked="0"/>
    </xf>
    <xf numFmtId="0" fontId="115" fillId="0" borderId="0" xfId="0" applyFont="1" applyBorder="1" applyAlignment="1" applyProtection="1">
      <alignment horizontal="left"/>
      <protection locked="0"/>
    </xf>
    <xf numFmtId="0" fontId="66" fillId="0" borderId="0" xfId="55" applyFont="1" applyFill="1" applyBorder="1" applyAlignment="1" applyProtection="1">
      <alignment vertical="top" wrapText="1"/>
      <protection locked="0"/>
    </xf>
    <xf numFmtId="0" fontId="66" fillId="0" borderId="0" xfId="55" applyFont="1" applyFill="1" applyBorder="1" applyAlignment="1" applyProtection="1">
      <alignment horizontal="left" vertical="top" wrapText="1"/>
      <protection locked="0"/>
    </xf>
    <xf numFmtId="0" fontId="0" fillId="27" borderId="0" xfId="0" applyFill="1" applyAlignment="1" applyProtection="1">
      <alignment horizontal="left" vertical="top" wrapText="1" indent="2"/>
      <protection locked="0"/>
    </xf>
    <xf numFmtId="0" fontId="115" fillId="0" borderId="0" xfId="0" applyFont="1" applyBorder="1" applyAlignment="1" applyProtection="1">
      <alignment horizontal="left" wrapText="1"/>
      <protection locked="0"/>
    </xf>
    <xf numFmtId="0" fontId="7" fillId="0" borderId="0" xfId="55" applyFont="1" applyFill="1" applyBorder="1" applyAlignment="1" applyProtection="1">
      <alignment vertical="top" wrapText="1"/>
      <protection locked="0"/>
    </xf>
    <xf numFmtId="0" fontId="69" fillId="0" borderId="0" xfId="55" applyFont="1" applyFill="1" applyBorder="1" applyAlignment="1" applyProtection="1">
      <alignment wrapText="1"/>
      <protection locked="0"/>
    </xf>
    <xf numFmtId="0" fontId="67" fillId="0" borderId="0" xfId="55" applyFont="1" applyFill="1" applyBorder="1" applyAlignment="1" applyProtection="1">
      <alignment wrapText="1"/>
      <protection locked="0"/>
    </xf>
    <xf numFmtId="0" fontId="70" fillId="0" borderId="0" xfId="55" applyFont="1" applyFill="1" applyBorder="1" applyAlignment="1" applyProtection="1">
      <alignment vertical="top" wrapText="1"/>
      <protection locked="0"/>
    </xf>
    <xf numFmtId="0" fontId="66" fillId="0" borderId="0" xfId="55" applyFont="1" applyFill="1" applyBorder="1" applyAlignment="1" applyProtection="1">
      <alignment vertical="top"/>
      <protection locked="0"/>
    </xf>
    <xf numFmtId="0" fontId="74" fillId="0" borderId="0" xfId="38" applyFont="1" applyFill="1" applyBorder="1" applyAlignment="1" applyProtection="1">
      <alignment vertical="top" wrapText="1"/>
      <protection locked="0"/>
    </xf>
    <xf numFmtId="0" fontId="7" fillId="0" borderId="0" xfId="55" applyFont="1" applyFill="1" applyBorder="1" applyAlignment="1" applyProtection="1">
      <alignment horizontal="left" wrapText="1"/>
      <protection locked="0"/>
    </xf>
    <xf numFmtId="0" fontId="7" fillId="0" borderId="0" xfId="55" applyFont="1" applyFill="1" applyBorder="1" applyAlignment="1" applyProtection="1">
      <alignment horizontal="center" vertical="center" wrapText="1"/>
      <protection locked="0"/>
    </xf>
    <xf numFmtId="0" fontId="66" fillId="0" borderId="0" xfId="55" applyFont="1" applyFill="1" applyBorder="1" applyAlignment="1" applyProtection="1">
      <alignment vertical="center" wrapText="1"/>
      <protection locked="0"/>
    </xf>
    <xf numFmtId="0" fontId="66" fillId="0" borderId="0" xfId="55" applyFont="1" applyFill="1" applyBorder="1" applyAlignment="1" applyProtection="1">
      <alignment horizontal="center" vertical="center" wrapText="1"/>
      <protection locked="0"/>
    </xf>
    <xf numFmtId="0" fontId="16" fillId="24" borderId="0" xfId="56" applyFont="1" applyFill="1" applyBorder="1" applyAlignment="1" applyProtection="1">
      <alignment horizontal="center"/>
      <protection locked="0"/>
    </xf>
    <xf numFmtId="0" fontId="7" fillId="0" borderId="0" xfId="55" applyFont="1" applyFill="1" applyBorder="1" applyAlignment="1" applyProtection="1">
      <alignment horizontal="center" wrapText="1"/>
      <protection locked="0"/>
    </xf>
    <xf numFmtId="0" fontId="66" fillId="0" borderId="0" xfId="55" applyFont="1" applyFill="1" applyBorder="1" applyAlignment="1" applyProtection="1">
      <protection locked="0"/>
    </xf>
    <xf numFmtId="0" fontId="72" fillId="0" borderId="0" xfId="55" applyFont="1" applyFill="1" applyBorder="1" applyAlignment="1" applyProtection="1">
      <alignment horizontal="center"/>
      <protection locked="0"/>
    </xf>
    <xf numFmtId="0" fontId="66" fillId="0" borderId="0" xfId="55" applyNumberFormat="1" applyFont="1" applyFill="1" applyBorder="1" applyAlignment="1" applyProtection="1">
      <alignment wrapText="1"/>
      <protection locked="0"/>
    </xf>
    <xf numFmtId="0" fontId="60" fillId="24" borderId="0" xfId="56" applyFont="1" applyFill="1" applyBorder="1" applyAlignment="1" applyProtection="1">
      <alignment horizontal="center"/>
      <protection locked="0"/>
    </xf>
    <xf numFmtId="0" fontId="15" fillId="35" borderId="117" xfId="0" applyFont="1" applyFill="1" applyBorder="1" applyAlignment="1" applyProtection="1">
      <alignment horizontal="center" vertical="center" wrapText="1"/>
      <protection locked="0"/>
    </xf>
    <xf numFmtId="0" fontId="15" fillId="35" borderId="174" xfId="0" applyFont="1" applyFill="1" applyBorder="1" applyAlignment="1" applyProtection="1">
      <alignment horizontal="center" vertical="center" wrapText="1"/>
      <protection locked="0"/>
    </xf>
    <xf numFmtId="0" fontId="15" fillId="35" borderId="89" xfId="0" applyFont="1" applyFill="1" applyBorder="1" applyAlignment="1" applyProtection="1">
      <alignment horizontal="center" vertical="center" wrapText="1"/>
      <protection locked="0"/>
    </xf>
    <xf numFmtId="0" fontId="15" fillId="35" borderId="118" xfId="0" applyFont="1" applyFill="1" applyBorder="1" applyAlignment="1" applyProtection="1">
      <alignment horizontal="center" vertical="center" wrapText="1"/>
      <protection locked="0"/>
    </xf>
    <xf numFmtId="0" fontId="15" fillId="35" borderId="136" xfId="0" applyFont="1" applyFill="1" applyBorder="1" applyAlignment="1" applyProtection="1">
      <alignment horizontal="center" vertical="center" wrapText="1"/>
      <protection locked="0"/>
    </xf>
    <xf numFmtId="0" fontId="15" fillId="35" borderId="176" xfId="0" applyFont="1" applyFill="1" applyBorder="1" applyAlignment="1" applyProtection="1">
      <alignment horizontal="center" vertical="center" wrapText="1"/>
      <protection locked="0"/>
    </xf>
    <xf numFmtId="0" fontId="15" fillId="25" borderId="48" xfId="0" applyFont="1" applyFill="1" applyBorder="1" applyAlignment="1" applyProtection="1">
      <alignment vertical="center"/>
      <protection locked="0"/>
    </xf>
    <xf numFmtId="0" fontId="15" fillId="25" borderId="109" xfId="0" applyFont="1" applyFill="1" applyBorder="1" applyAlignment="1" applyProtection="1">
      <alignment vertical="center"/>
      <protection locked="0"/>
    </xf>
    <xf numFmtId="0" fontId="15" fillId="35" borderId="154" xfId="0" applyFont="1" applyFill="1" applyBorder="1" applyAlignment="1" applyProtection="1">
      <alignment horizontal="center" vertical="center" wrapText="1"/>
      <protection locked="0"/>
    </xf>
    <xf numFmtId="0" fontId="15" fillId="35" borderId="157" xfId="0" applyFont="1" applyFill="1" applyBorder="1" applyAlignment="1" applyProtection="1">
      <alignment horizontal="center" vertical="center" wrapText="1"/>
      <protection locked="0"/>
    </xf>
    <xf numFmtId="0" fontId="15" fillId="35" borderId="175" xfId="0" applyFont="1" applyFill="1" applyBorder="1" applyAlignment="1" applyProtection="1">
      <alignment horizontal="center" vertical="center" wrapText="1"/>
      <protection locked="0"/>
    </xf>
    <xf numFmtId="0" fontId="30" fillId="0" borderId="0" xfId="42" applyFont="1" applyFill="1" applyBorder="1" applyAlignment="1" applyProtection="1">
      <alignment horizontal="center" vertical="center" wrapText="1"/>
      <protection locked="0"/>
    </xf>
    <xf numFmtId="0" fontId="28" fillId="0" borderId="0" xfId="42" applyFont="1" applyFill="1" applyBorder="1" applyAlignment="1" applyProtection="1">
      <alignment horizontal="center" vertical="center" wrapText="1"/>
      <protection locked="0"/>
    </xf>
    <xf numFmtId="0" fontId="30" fillId="28" borderId="153" xfId="57" applyFont="1" applyFill="1" applyBorder="1" applyAlignment="1" applyProtection="1">
      <alignment vertical="center"/>
      <protection locked="0"/>
    </xf>
    <xf numFmtId="0" fontId="30" fillId="28" borderId="92" xfId="57" applyFont="1" applyFill="1" applyBorder="1" applyAlignment="1" applyProtection="1">
      <alignment vertical="center"/>
      <protection locked="0"/>
    </xf>
    <xf numFmtId="0" fontId="30" fillId="28" borderId="177" xfId="57" applyFont="1" applyFill="1" applyBorder="1" applyAlignment="1" applyProtection="1">
      <alignment vertical="center"/>
      <protection locked="0"/>
    </xf>
    <xf numFmtId="0" fontId="0" fillId="28" borderId="86" xfId="0" applyFill="1" applyBorder="1" applyAlignment="1" applyProtection="1">
      <alignment horizontal="left" wrapText="1"/>
      <protection locked="0"/>
    </xf>
    <xf numFmtId="0" fontId="0" fillId="28" borderId="0" xfId="0" applyFill="1" applyBorder="1" applyAlignment="1" applyProtection="1">
      <alignment horizontal="left" wrapText="1"/>
      <protection locked="0"/>
    </xf>
    <xf numFmtId="0" fontId="0" fillId="28" borderId="107" xfId="0" applyFill="1" applyBorder="1" applyAlignment="1" applyProtection="1">
      <alignment horizontal="left" wrapText="1"/>
      <protection locked="0"/>
    </xf>
    <xf numFmtId="0" fontId="0" fillId="0" borderId="57" xfId="0" applyBorder="1" applyAlignment="1" applyProtection="1">
      <alignment horizontal="left"/>
      <protection locked="0"/>
    </xf>
    <xf numFmtId="0" fontId="0" fillId="0" borderId="107" xfId="0" applyBorder="1" applyAlignment="1" applyProtection="1">
      <alignment horizontal="left"/>
      <protection locked="0"/>
    </xf>
    <xf numFmtId="0" fontId="0" fillId="0" borderId="0" xfId="0" applyAlignment="1" applyProtection="1">
      <alignment horizontal="left"/>
      <protection locked="0"/>
    </xf>
    <xf numFmtId="0" fontId="0" fillId="27" borderId="93" xfId="0" applyFont="1" applyFill="1" applyBorder="1" applyAlignment="1" applyProtection="1">
      <alignment horizontal="left" wrapText="1"/>
      <protection locked="0"/>
    </xf>
    <xf numFmtId="0" fontId="0" fillId="27" borderId="57" xfId="0" applyFont="1" applyFill="1" applyBorder="1" applyAlignment="1" applyProtection="1">
      <alignment horizontal="left" wrapText="1"/>
      <protection locked="0"/>
    </xf>
    <xf numFmtId="0" fontId="0" fillId="27" borderId="20" xfId="0" applyFont="1" applyFill="1" applyBorder="1" applyAlignment="1" applyProtection="1">
      <alignment horizontal="left" wrapText="1"/>
      <protection locked="0"/>
    </xf>
    <xf numFmtId="0" fontId="118" fillId="28" borderId="0" xfId="0" applyFont="1" applyFill="1" applyBorder="1" applyAlignment="1" applyProtection="1">
      <protection locked="0"/>
    </xf>
    <xf numFmtId="0" fontId="87" fillId="0" borderId="10" xfId="0" applyFont="1" applyFill="1" applyBorder="1" applyAlignment="1" applyProtection="1">
      <protection locked="0"/>
    </xf>
    <xf numFmtId="0" fontId="132" fillId="0" borderId="34" xfId="0" applyFont="1" applyFill="1" applyBorder="1" applyProtection="1">
      <protection locked="0"/>
    </xf>
    <xf numFmtId="0" fontId="132" fillId="0" borderId="35" xfId="0" applyFont="1" applyFill="1" applyBorder="1" applyProtection="1">
      <protection locked="0"/>
    </xf>
    <xf numFmtId="0" fontId="132" fillId="0" borderId="36" xfId="0" applyFont="1" applyFill="1" applyBorder="1" applyProtection="1">
      <protection locked="0"/>
    </xf>
    <xf numFmtId="0" fontId="87" fillId="0" borderId="39" xfId="0" applyFont="1" applyFill="1" applyBorder="1" applyAlignment="1" applyProtection="1">
      <protection locked="0"/>
    </xf>
    <xf numFmtId="0" fontId="88" fillId="0" borderId="92" xfId="0" applyFont="1" applyFill="1" applyBorder="1" applyAlignment="1" applyProtection="1">
      <protection locked="0"/>
    </xf>
    <xf numFmtId="0" fontId="88" fillId="0" borderId="63" xfId="0" applyFont="1" applyFill="1" applyBorder="1" applyAlignment="1" applyProtection="1">
      <protection locked="0"/>
    </xf>
    <xf numFmtId="0" fontId="88" fillId="0" borderId="10" xfId="0" applyFont="1" applyFill="1" applyBorder="1" applyAlignment="1" applyProtection="1">
      <protection locked="0"/>
    </xf>
    <xf numFmtId="0" fontId="88" fillId="0" borderId="39" xfId="0" applyFont="1" applyFill="1" applyBorder="1" applyAlignment="1" applyProtection="1">
      <protection locked="0"/>
    </xf>
    <xf numFmtId="0" fontId="88" fillId="0" borderId="10" xfId="0" applyFont="1" applyFill="1" applyBorder="1" applyProtection="1">
      <protection locked="0"/>
    </xf>
    <xf numFmtId="0" fontId="88" fillId="0" borderId="39" xfId="0" applyFont="1" applyFill="1" applyBorder="1" applyProtection="1">
      <protection locked="0"/>
    </xf>
    <xf numFmtId="0" fontId="88" fillId="0" borderId="92" xfId="0" applyFont="1" applyFill="1" applyBorder="1" applyAlignment="1" applyProtection="1">
      <alignment horizontal="left"/>
      <protection locked="0"/>
    </xf>
    <xf numFmtId="0" fontId="88" fillId="0" borderId="63" xfId="0" applyFont="1" applyFill="1" applyBorder="1" applyAlignment="1" applyProtection="1">
      <alignment horizontal="left"/>
      <protection locked="0"/>
    </xf>
    <xf numFmtId="0" fontId="88" fillId="0" borderId="92" xfId="0" applyFont="1" applyFill="1" applyBorder="1" applyProtection="1">
      <protection locked="0"/>
    </xf>
    <xf numFmtId="0" fontId="6" fillId="27" borderId="90" xfId="47" applyFill="1" applyBorder="1" applyAlignment="1" applyProtection="1">
      <alignment horizontal="left"/>
      <protection locked="0"/>
    </xf>
    <xf numFmtId="0" fontId="6" fillId="27" borderId="10" xfId="47" applyFill="1" applyBorder="1" applyAlignment="1" applyProtection="1">
      <alignment horizontal="left"/>
      <protection locked="0"/>
    </xf>
    <xf numFmtId="0" fontId="6" fillId="27" borderId="91" xfId="47" applyFill="1" applyBorder="1" applyAlignment="1" applyProtection="1">
      <alignment horizontal="left"/>
      <protection locked="0"/>
    </xf>
    <xf numFmtId="0" fontId="6" fillId="27" borderId="0" xfId="47" applyFont="1" applyFill="1" applyAlignment="1" applyProtection="1">
      <alignment horizontal="left" textRotation="90" wrapText="1"/>
      <protection locked="0"/>
    </xf>
    <xf numFmtId="0" fontId="6" fillId="27" borderId="85" xfId="47" applyFont="1" applyFill="1" applyBorder="1" applyAlignment="1" applyProtection="1">
      <alignment horizontal="left" textRotation="90" wrapText="1"/>
      <protection locked="0"/>
    </xf>
    <xf numFmtId="0" fontId="118" fillId="27" borderId="0" xfId="47" applyFont="1" applyFill="1" applyAlignment="1" applyProtection="1">
      <alignment horizontal="center" wrapText="1"/>
      <protection locked="0"/>
    </xf>
    <xf numFmtId="0" fontId="118" fillId="27" borderId="0" xfId="47" applyFont="1" applyFill="1" applyAlignment="1" applyProtection="1">
      <alignment horizontal="center"/>
      <protection locked="0"/>
    </xf>
    <xf numFmtId="0" fontId="6" fillId="27" borderId="0" xfId="47" applyFont="1" applyFill="1" applyBorder="1" applyAlignment="1" applyProtection="1">
      <alignment horizontal="center" vertical="top" wrapText="1"/>
      <protection locked="0"/>
    </xf>
    <xf numFmtId="0" fontId="6" fillId="27" borderId="0" xfId="47" applyFont="1" applyFill="1" applyAlignment="1" applyProtection="1">
      <alignment horizontal="left" textRotation="90"/>
      <protection locked="0"/>
    </xf>
    <xf numFmtId="0" fontId="83" fillId="0" borderId="0" xfId="50" applyProtection="1">
      <protection locked="0"/>
    </xf>
    <xf numFmtId="0" fontId="83" fillId="0" borderId="85" xfId="50" applyBorder="1" applyProtection="1">
      <protection locked="0"/>
    </xf>
    <xf numFmtId="0" fontId="6" fillId="27" borderId="0" xfId="47" applyFill="1" applyAlignment="1" applyProtection="1">
      <alignment textRotation="90"/>
      <protection locked="0"/>
    </xf>
    <xf numFmtId="0" fontId="6" fillId="27" borderId="85" xfId="47" applyFill="1" applyBorder="1" applyAlignment="1" applyProtection="1">
      <alignment textRotation="90"/>
      <protection locked="0"/>
    </xf>
    <xf numFmtId="0" fontId="1" fillId="36" borderId="183" xfId="56" applyFont="1" applyFill="1" applyBorder="1" applyAlignment="1" applyProtection="1">
      <alignment horizontal="left"/>
      <protection locked="0"/>
    </xf>
    <xf numFmtId="0" fontId="1" fillId="36" borderId="184" xfId="56" applyFont="1" applyFill="1" applyBorder="1" applyAlignment="1" applyProtection="1">
      <alignment horizontal="left"/>
      <protection locked="0"/>
    </xf>
    <xf numFmtId="0" fontId="1" fillId="36" borderId="185" xfId="56" applyFont="1" applyFill="1" applyBorder="1" applyAlignment="1" applyProtection="1">
      <alignment horizontal="left"/>
      <protection locked="0"/>
    </xf>
    <xf numFmtId="0" fontId="5" fillId="24" borderId="0" xfId="56" applyFont="1" applyFill="1" applyBorder="1" applyAlignment="1" applyProtection="1">
      <alignment vertical="top" wrapText="1"/>
    </xf>
    <xf numFmtId="0" fontId="0" fillId="0" borderId="0" xfId="0" applyAlignment="1" applyProtection="1">
      <alignment vertical="top" wrapText="1"/>
    </xf>
    <xf numFmtId="0" fontId="5" fillId="24" borderId="0" xfId="56" applyFont="1" applyFill="1" applyBorder="1" applyAlignment="1" applyProtection="1">
      <alignment wrapText="1"/>
    </xf>
    <xf numFmtId="0" fontId="0" fillId="0" borderId="0" xfId="0" applyAlignment="1" applyProtection="1">
      <alignment wrapText="1"/>
    </xf>
    <xf numFmtId="0" fontId="1" fillId="36" borderId="188" xfId="56" applyFont="1" applyFill="1" applyBorder="1" applyAlignment="1" applyProtection="1">
      <alignment horizontal="left" vertical="center" wrapText="1"/>
    </xf>
    <xf numFmtId="0" fontId="1" fillId="36" borderId="189" xfId="56" applyFont="1" applyFill="1" applyBorder="1" applyAlignment="1" applyProtection="1">
      <alignment horizontal="left" vertical="center" wrapText="1"/>
    </xf>
    <xf numFmtId="0" fontId="1" fillId="36" borderId="190" xfId="56" applyFont="1" applyFill="1" applyBorder="1" applyAlignment="1" applyProtection="1">
      <alignment horizontal="left" vertical="center" wrapText="1"/>
    </xf>
    <xf numFmtId="0" fontId="5" fillId="27" borderId="0" xfId="56" applyFont="1" applyFill="1" applyBorder="1" applyAlignment="1" applyProtection="1">
      <alignment horizontal="center" wrapText="1"/>
    </xf>
    <xf numFmtId="0" fontId="0" fillId="0" borderId="0" xfId="0" applyProtection="1"/>
    <xf numFmtId="0" fontId="17" fillId="24" borderId="0" xfId="56" applyFont="1" applyFill="1" applyBorder="1" applyAlignment="1" applyProtection="1">
      <alignment horizontal="right" wrapText="1"/>
    </xf>
    <xf numFmtId="0" fontId="14" fillId="36" borderId="183" xfId="56" applyFont="1" applyFill="1" applyBorder="1" applyProtection="1">
      <protection locked="0"/>
    </xf>
    <xf numFmtId="0" fontId="14" fillId="36" borderId="184" xfId="56" applyFont="1" applyFill="1" applyBorder="1" applyProtection="1">
      <protection locked="0"/>
    </xf>
    <xf numFmtId="0" fontId="14" fillId="36" borderId="185" xfId="56" applyFont="1" applyFill="1" applyBorder="1" applyProtection="1">
      <protection locked="0"/>
    </xf>
    <xf numFmtId="0" fontId="158" fillId="24" borderId="189" xfId="56" applyFont="1" applyFill="1" applyBorder="1" applyAlignment="1" applyProtection="1">
      <alignment horizontal="right"/>
    </xf>
    <xf numFmtId="0" fontId="0" fillId="0" borderId="189" xfId="0" applyBorder="1" applyAlignment="1" applyProtection="1">
      <alignment horizontal="right"/>
    </xf>
    <xf numFmtId="0" fontId="0" fillId="0" borderId="190" xfId="0" applyBorder="1" applyAlignment="1" applyProtection="1">
      <alignment horizontal="right"/>
    </xf>
    <xf numFmtId="0" fontId="5" fillId="24" borderId="0" xfId="56" applyFont="1" applyFill="1" applyBorder="1" applyAlignment="1" applyProtection="1">
      <alignment horizontal="left" wrapText="1"/>
    </xf>
    <xf numFmtId="166" fontId="26" fillId="44" borderId="183" xfId="56" applyNumberFormat="1" applyFont="1" applyFill="1" applyBorder="1" applyAlignment="1" applyProtection="1">
      <alignment horizontal="left"/>
      <protection locked="0"/>
    </xf>
    <xf numFmtId="166" fontId="26" fillId="44" borderId="185" xfId="56" applyNumberFormat="1" applyFont="1" applyFill="1" applyBorder="1" applyAlignment="1" applyProtection="1">
      <alignment horizontal="left"/>
      <protection locked="0"/>
    </xf>
    <xf numFmtId="166" fontId="26" fillId="36" borderId="183" xfId="56" applyNumberFormat="1" applyFont="1" applyFill="1" applyBorder="1" applyAlignment="1" applyProtection="1">
      <alignment horizontal="left"/>
    </xf>
    <xf numFmtId="166" fontId="26" fillId="36" borderId="185" xfId="56" applyNumberFormat="1" applyFont="1" applyFill="1" applyBorder="1" applyAlignment="1" applyProtection="1">
      <alignment horizontal="left"/>
    </xf>
    <xf numFmtId="9" fontId="26" fillId="36" borderId="183" xfId="56" applyNumberFormat="1" applyFont="1" applyFill="1" applyBorder="1" applyAlignment="1" applyProtection="1">
      <alignment horizontal="right"/>
    </xf>
    <xf numFmtId="9" fontId="26" fillId="36" borderId="185" xfId="56" applyNumberFormat="1" applyFont="1" applyFill="1" applyBorder="1" applyAlignment="1" applyProtection="1">
      <alignment horizontal="right"/>
    </xf>
    <xf numFmtId="0" fontId="0" fillId="0" borderId="0" xfId="0" applyAlignment="1" applyProtection="1">
      <alignment horizontal="left" vertical="center" wrapText="1"/>
    </xf>
    <xf numFmtId="10" fontId="26" fillId="36" borderId="183" xfId="61" applyNumberFormat="1" applyFont="1" applyFill="1" applyBorder="1" applyAlignment="1" applyProtection="1">
      <alignment horizontal="right"/>
    </xf>
    <xf numFmtId="10" fontId="26" fillId="36" borderId="185" xfId="61" applyNumberFormat="1" applyFont="1" applyFill="1" applyBorder="1" applyAlignment="1" applyProtection="1">
      <alignment horizontal="right"/>
    </xf>
    <xf numFmtId="0" fontId="1" fillId="46" borderId="183" xfId="56" applyFont="1" applyFill="1" applyBorder="1" applyAlignment="1" applyProtection="1">
      <alignment horizontal="left" vertical="top" wrapText="1"/>
    </xf>
    <xf numFmtId="0" fontId="1" fillId="46" borderId="184" xfId="56" applyFont="1" applyFill="1" applyBorder="1" applyAlignment="1" applyProtection="1">
      <alignment horizontal="left" vertical="top"/>
    </xf>
    <xf numFmtId="0" fontId="1" fillId="46" borderId="185" xfId="56" applyFont="1" applyFill="1" applyBorder="1" applyAlignment="1" applyProtection="1">
      <alignment horizontal="left" vertical="top"/>
    </xf>
    <xf numFmtId="0" fontId="1" fillId="36" borderId="191" xfId="56" applyFont="1" applyFill="1" applyBorder="1" applyAlignment="1" applyProtection="1">
      <alignment horizontal="left" vertical="center" wrapText="1"/>
    </xf>
    <xf numFmtId="0" fontId="1" fillId="36" borderId="0" xfId="56" applyFont="1" applyFill="1" applyBorder="1" applyAlignment="1" applyProtection="1">
      <alignment horizontal="left" vertical="center" wrapText="1"/>
    </xf>
    <xf numFmtId="0" fontId="1" fillId="36" borderId="192" xfId="56" applyFont="1" applyFill="1" applyBorder="1" applyAlignment="1" applyProtection="1">
      <alignment horizontal="left" vertical="center" wrapText="1"/>
    </xf>
    <xf numFmtId="0" fontId="3" fillId="36" borderId="0" xfId="38" applyFill="1" applyBorder="1" applyAlignment="1" applyProtection="1">
      <alignment horizontal="left" vertical="center" wrapText="1"/>
    </xf>
    <xf numFmtId="0" fontId="14" fillId="28" borderId="257" xfId="56" applyFont="1" applyFill="1" applyBorder="1" applyAlignment="1" applyProtection="1">
      <alignment horizontal="left"/>
      <protection locked="0"/>
    </xf>
    <xf numFmtId="0" fontId="14" fillId="28" borderId="258" xfId="56" applyFont="1" applyFill="1" applyBorder="1" applyAlignment="1" applyProtection="1">
      <alignment horizontal="left"/>
      <protection locked="0"/>
    </xf>
  </cellXfs>
  <cellStyles count="85">
    <cellStyle name="20% - Accent1 2" xfId="1"/>
    <cellStyle name="20% - Accent2 2" xfId="2"/>
    <cellStyle name="20% - Accent3 2" xfId="3"/>
    <cellStyle name="20% - Accent3 2 2" xfId="75"/>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2 2" xfId="76"/>
    <cellStyle name="Check Cell 2" xfId="27"/>
    <cellStyle name="Comma" xfId="28" builtinId="3"/>
    <cellStyle name="Comma 2" xfId="77"/>
    <cellStyle name="Comma 3" xfId="78"/>
    <cellStyle name="Currency" xfId="29" builtinId="4"/>
    <cellStyle name="Currency 2" xfId="30"/>
    <cellStyle name="Currency 2 2" xfId="68"/>
    <cellStyle name="Currency 3" xfId="31"/>
    <cellStyle name="Explanatory Text 2" xfId="32"/>
    <cellStyle name="Good 2" xfId="33"/>
    <cellStyle name="Heading 1 2" xfId="34"/>
    <cellStyle name="Heading 2 2" xfId="35"/>
    <cellStyle name="Heading 3 2" xfId="36"/>
    <cellStyle name="Heading 4 2" xfId="37"/>
    <cellStyle name="Hyperlink" xfId="38" builtinId="8"/>
    <cellStyle name="Hyperlink 2" xfId="79"/>
    <cellStyle name="Input 2" xfId="39"/>
    <cellStyle name="Input 2 2" xfId="80"/>
    <cellStyle name="Linked Cell 2" xfId="40"/>
    <cellStyle name="Neutral 2" xfId="41"/>
    <cellStyle name="Normal" xfId="0" builtinId="0"/>
    <cellStyle name="Normal 2" xfId="42"/>
    <cellStyle name="Normal 2 2" xfId="43"/>
    <cellStyle name="Normal 2 2 2" xfId="72"/>
    <cellStyle name="Normal 2 3" xfId="44"/>
    <cellStyle name="Normal 2 3 2" xfId="45"/>
    <cellStyle name="Normal 2 3 3" xfId="46"/>
    <cellStyle name="Normal 2 3 3 2" xfId="47"/>
    <cellStyle name="Normal 2 4" xfId="48"/>
    <cellStyle name="Normal 3" xfId="49"/>
    <cellStyle name="Normal 3 2" xfId="67"/>
    <cellStyle name="Normal 4" xfId="50"/>
    <cellStyle name="Normal 4 2" xfId="51"/>
    <cellStyle name="Normal 4 2 2" xfId="73"/>
    <cellStyle name="Normal 5" xfId="52"/>
    <cellStyle name="Normal 5 2" xfId="53"/>
    <cellStyle name="Normal 5 2 2" xfId="54"/>
    <cellStyle name="Normal 6" xfId="55"/>
    <cellStyle name="Normal 6 2" xfId="71"/>
    <cellStyle name="Normal 7" xfId="70"/>
    <cellStyle name="Normal 7 2" xfId="82"/>
    <cellStyle name="Normal_Form F-2@150" xfId="84"/>
    <cellStyle name="Normal_HTFPREBU.XL" xfId="83"/>
    <cellStyle name="Normal_LIHTC Allocation scoring synopsis" xfId="56"/>
    <cellStyle name="Normal_prelim oper pro forma" xfId="57"/>
    <cellStyle name="Normal_Unit Info by Building" xfId="58"/>
    <cellStyle name="Note 2" xfId="59"/>
    <cellStyle name="Note 2 2" xfId="74"/>
    <cellStyle name="Output 2" xfId="60"/>
    <cellStyle name="Percent" xfId="61" builtinId="5"/>
    <cellStyle name="Percent 2" xfId="62"/>
    <cellStyle name="Percent 2 2" xfId="81"/>
    <cellStyle name="Percent 3" xfId="63"/>
    <cellStyle name="Percent 3 2" xfId="69"/>
    <cellStyle name="Title 2" xfId="64"/>
    <cellStyle name="Total 2" xfId="65"/>
    <cellStyle name="Warning Text 2" xfId="66"/>
  </cellStyles>
  <dxfs count="1">
    <dxf>
      <font>
        <color rgb="FF990000"/>
      </font>
      <fill>
        <patternFill>
          <bgColor theme="5" tint="0.79998168889431442"/>
        </patternFill>
      </fill>
    </dxf>
  </dxfs>
  <tableStyles count="0" defaultTableStyle="TableStyleMedium9" defaultPivotStyle="PivotStyleLight16"/>
  <colors>
    <mruColors>
      <color rgb="FFCCECFF"/>
      <color rgb="FF08A8CE"/>
      <color rgb="FFCCFFCC"/>
      <color rgb="FF078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fmlaLink="$H$234" lockText="1"/>
</file>

<file path=xl/ctrlProps/ctrlProp10.xml><?xml version="1.0" encoding="utf-8"?>
<formControlPr xmlns="http://schemas.microsoft.com/office/spreadsheetml/2009/9/main" objectType="CheckBox" fmlaLink="$I$210" lockText="1"/>
</file>

<file path=xl/ctrlProps/ctrlProp11.xml><?xml version="1.0" encoding="utf-8"?>
<formControlPr xmlns="http://schemas.microsoft.com/office/spreadsheetml/2009/9/main" objectType="CheckBox" fmlaLink="$M$226" lockText="1"/>
</file>

<file path=xl/ctrlProps/ctrlProp12.xml><?xml version="1.0" encoding="utf-8"?>
<formControlPr xmlns="http://schemas.microsoft.com/office/spreadsheetml/2009/9/main" objectType="CheckBox" fmlaLink="$M$227" lockText="1"/>
</file>

<file path=xl/ctrlProps/ctrlProp2.xml><?xml version="1.0" encoding="utf-8"?>
<formControlPr xmlns="http://schemas.microsoft.com/office/spreadsheetml/2009/9/main" objectType="CheckBox" fmlaLink="$H$235" lockText="1"/>
</file>

<file path=xl/ctrlProps/ctrlProp3.xml><?xml version="1.0" encoding="utf-8"?>
<formControlPr xmlns="http://schemas.microsoft.com/office/spreadsheetml/2009/9/main" objectType="CheckBox" fmlaLink="$M$198" lockText="1"/>
</file>

<file path=xl/ctrlProps/ctrlProp4.xml><?xml version="1.0" encoding="utf-8"?>
<formControlPr xmlns="http://schemas.microsoft.com/office/spreadsheetml/2009/9/main" objectType="CheckBox" fmlaLink="$M$199" lockText="1"/>
</file>

<file path=xl/ctrlProps/ctrlProp5.xml><?xml version="1.0" encoding="utf-8"?>
<formControlPr xmlns="http://schemas.microsoft.com/office/spreadsheetml/2009/9/main" objectType="CheckBox" fmlaLink="$I$207" lockText="1"/>
</file>

<file path=xl/ctrlProps/ctrlProp6.xml><?xml version="1.0" encoding="utf-8"?>
<formControlPr xmlns="http://schemas.microsoft.com/office/spreadsheetml/2009/9/main" objectType="CheckBox" fmlaLink="$I$208" lockText="1"/>
</file>

<file path=xl/ctrlProps/ctrlProp7.xml><?xml version="1.0" encoding="utf-8"?>
<formControlPr xmlns="http://schemas.microsoft.com/office/spreadsheetml/2009/9/main" objectType="CheckBox" fmlaLink="$I$205" lockText="1"/>
</file>

<file path=xl/ctrlProps/ctrlProp8.xml><?xml version="1.0" encoding="utf-8"?>
<formControlPr xmlns="http://schemas.microsoft.com/office/spreadsheetml/2009/9/main" objectType="CheckBox" fmlaLink="$I$206" lockText="1"/>
</file>

<file path=xl/ctrlProps/ctrlProp9.xml><?xml version="1.0" encoding="utf-8"?>
<formControlPr xmlns="http://schemas.microsoft.com/office/spreadsheetml/2009/9/main" objectType="CheckBox" fmlaLink="$I$209" lockText="1"/>
</file>

<file path=xl/drawings/_rels/drawing1.xml.rels><?xml version="1.0" encoding="UTF-8" standalone="yes"?>
<Relationships xmlns="http://schemas.openxmlformats.org/package/2006/relationships"><Relationship Id="rId1" Type="http://schemas.openxmlformats.org/officeDocument/2006/relationships/hyperlink" Target="http://wshfc.org/mhcf/9percent/EvergreenStandard.htm" TargetMode="External"/></Relationships>
</file>

<file path=xl/drawings/drawing1.xml><?xml version="1.0" encoding="utf-8"?>
<xdr:wsDr xmlns:xdr="http://schemas.openxmlformats.org/drawingml/2006/spreadsheetDrawing" xmlns:a="http://schemas.openxmlformats.org/drawingml/2006/main">
  <xdr:twoCellAnchor>
    <xdr:from>
      <xdr:col>4</xdr:col>
      <xdr:colOff>720726</xdr:colOff>
      <xdr:row>1</xdr:row>
      <xdr:rowOff>41275</xdr:rowOff>
    </xdr:from>
    <xdr:to>
      <xdr:col>4</xdr:col>
      <xdr:colOff>2171701</xdr:colOff>
      <xdr:row>4</xdr:row>
      <xdr:rowOff>120650</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800-000004000000}"/>
            </a:ext>
          </a:extLst>
        </xdr:cNvPr>
        <xdr:cNvSpPr txBox="1"/>
      </xdr:nvSpPr>
      <xdr:spPr bwMode="auto">
        <a:xfrm>
          <a:off x="6149976" y="231775"/>
          <a:ext cx="1450975" cy="650875"/>
        </a:xfrm>
        <a:prstGeom prst="rect">
          <a:avLst/>
        </a:prstGeom>
        <a:solidFill>
          <a:srgbClr val="CCFFCC"/>
        </a:solidFill>
        <a:ln w="9525" cmpd="sng">
          <a:solidFill>
            <a:schemeClr val="tx1"/>
          </a:solidFill>
        </a:ln>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u="sng">
              <a:solidFill>
                <a:srgbClr val="0000FF"/>
              </a:solidFill>
            </a:rPr>
            <a:t>Link to Evergreen</a:t>
          </a:r>
          <a:r>
            <a:rPr lang="en-US" sz="1400" u="sng" baseline="0"/>
            <a:t> </a:t>
          </a:r>
          <a:r>
            <a:rPr lang="en-US" sz="1400" u="sng" baseline="0">
              <a:solidFill>
                <a:srgbClr val="0000FF"/>
              </a:solidFill>
            </a:rPr>
            <a:t>Criteria</a:t>
          </a:r>
          <a:endParaRPr lang="en-US" sz="1400" u="sng">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22</xdr:col>
      <xdr:colOff>9525</xdr:colOff>
      <xdr:row>7</xdr:row>
      <xdr:rowOff>161925</xdr:rowOff>
    </xdr:to>
    <xdr:sp macro="" textlink="">
      <xdr:nvSpPr>
        <xdr:cNvPr id="2" name="TextBox 1">
          <a:extLst>
            <a:ext uri="{FF2B5EF4-FFF2-40B4-BE49-F238E27FC236}">
              <a16:creationId xmlns:a16="http://schemas.microsoft.com/office/drawing/2014/main" xmlns="" id="{00000000-0008-0000-0D00-000002000000}"/>
            </a:ext>
          </a:extLst>
        </xdr:cNvPr>
        <xdr:cNvSpPr txBox="1"/>
      </xdr:nvSpPr>
      <xdr:spPr>
        <a:xfrm>
          <a:off x="76199" y="95250"/>
          <a:ext cx="13344526" cy="1400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6A:</a:t>
          </a:r>
          <a:r>
            <a:rPr lang="en-US" sz="1400" b="1" i="0" u="none" strike="noStrike" baseline="0">
              <a:solidFill>
                <a:schemeClr val="dk1"/>
              </a:solidFill>
              <a:effectLst/>
              <a:latin typeface="+mn-lt"/>
              <a:ea typeface="+mn-ea"/>
              <a:cs typeface="+mn-cs"/>
            </a:rPr>
            <a:t> Development Budgets</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Instructions:</a:t>
          </a:r>
        </a:p>
        <a:p>
          <a:r>
            <a:rPr lang="en-US" sz="1100" b="1" i="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 Do not add columns. The number of columns provided on this</a:t>
          </a:r>
          <a:r>
            <a:rPr lang="en-US" sz="11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Form is based on average funding sources used by projects.  If your project proposes</a:t>
          </a:r>
        </a:p>
        <a:p>
          <a:r>
            <a:rPr lang="en-US" sz="11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to use more than six Residential and two Non-Residential fund sources, please contact MHCF to request an alternate Form 6A</a:t>
          </a:r>
          <a:endParaRPr lang="en-US">
            <a:effectLst/>
            <a:latin typeface="Verdana" panose="020B0604030504040204" pitchFamily="34" charset="0"/>
            <a:ea typeface="Verdana" panose="020B0604030504040204" pitchFamily="34" charset="0"/>
            <a:cs typeface="Verdana" panose="020B0604030504040204" pitchFamily="34" charset="0"/>
          </a:endParaRPr>
        </a:p>
        <a:p>
          <a:r>
            <a:rPr lang="en-US" sz="1100" b="1" i="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 D</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o not combine funding sources in a column.</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 All nonresidential costs should be included in this budget, even if the nonresidential protion of any building is separated by a condominium</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   structure (i.e., is "condo'd out").</a:t>
          </a:r>
        </a:p>
        <a:p>
          <a:endParaRPr lang="en-US">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466725</xdr:colOff>
      <xdr:row>17</xdr:row>
      <xdr:rowOff>9525</xdr:rowOff>
    </xdr:from>
    <xdr:to>
      <xdr:col>12</xdr:col>
      <xdr:colOff>593272</xdr:colOff>
      <xdr:row>21</xdr:row>
      <xdr:rowOff>179615</xdr:rowOff>
    </xdr:to>
    <xdr:sp macro="" textlink="">
      <xdr:nvSpPr>
        <xdr:cNvPr id="2" name="TextBox 1">
          <a:extLst>
            <a:ext uri="{FF2B5EF4-FFF2-40B4-BE49-F238E27FC236}">
              <a16:creationId xmlns:a16="http://schemas.microsoft.com/office/drawing/2014/main" xmlns="" id="{00000000-0008-0000-1A00-000002000000}"/>
            </a:ext>
          </a:extLst>
        </xdr:cNvPr>
        <xdr:cNvSpPr txBox="1"/>
      </xdr:nvSpPr>
      <xdr:spPr>
        <a:xfrm>
          <a:off x="4600575" y="2914650"/>
          <a:ext cx="2450647" cy="1103540"/>
        </a:xfrm>
        <a:prstGeom prst="rect">
          <a:avLst/>
        </a:prstGeom>
        <a:solidFill>
          <a:schemeClr val="accent1">
            <a:lumMod val="20000"/>
            <a:lumOff val="80000"/>
            <a:alpha val="90000"/>
          </a:schemeClr>
        </a:solidFill>
        <a:ln w="19050" cmpd="sng">
          <a:solidFill>
            <a:schemeClr val="tx2">
              <a:lumMod val="60000"/>
              <a:lumOff val="40000"/>
            </a:schemeClr>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2">
                  <a:lumMod val="75000"/>
                </a:schemeClr>
              </a:solidFill>
            </a:rPr>
            <a:t>Rounding Rule:  </a:t>
          </a:r>
          <a:r>
            <a:rPr lang="en-US" sz="900" b="0">
              <a:solidFill>
                <a:schemeClr val="tx2">
                  <a:lumMod val="75000"/>
                </a:schemeClr>
              </a:solidFill>
            </a:rPr>
            <a:t>If the set-aside units do not add up to the total units,</a:t>
          </a:r>
          <a:r>
            <a:rPr lang="en-US" sz="900" b="0" baseline="0">
              <a:solidFill>
                <a:schemeClr val="tx2">
                  <a:lumMod val="75000"/>
                </a:schemeClr>
              </a:solidFill>
            </a:rPr>
            <a:t> t</a:t>
          </a:r>
          <a:r>
            <a:rPr lang="en-US" sz="900" b="0">
              <a:solidFill>
                <a:schemeClr val="tx2">
                  <a:lumMod val="75000"/>
                </a:schemeClr>
              </a:solidFill>
            </a:rPr>
            <a:t>he lowest AMI Units will be rounded up first, and the highest will be rounded down.  Exp:  for a 38-unit bldg w/</a:t>
          </a:r>
          <a:r>
            <a:rPr lang="en-US" sz="900" b="0" baseline="0">
              <a:solidFill>
                <a:schemeClr val="tx2">
                  <a:lumMod val="75000"/>
                </a:schemeClr>
              </a:solidFill>
            </a:rPr>
            <a:t> 1 CAU w/ </a:t>
          </a:r>
          <a:r>
            <a:rPr lang="en-US" sz="900" b="0">
              <a:solidFill>
                <a:schemeClr val="tx2">
                  <a:lumMod val="75000"/>
                </a:schemeClr>
              </a:solidFill>
            </a:rPr>
            <a:t>50% @60%AMI and 50% @ 50%AMI, i.e., 18.5 and 18.5.  You </a:t>
          </a:r>
          <a:r>
            <a:rPr lang="en-US" sz="900" b="0">
              <a:solidFill>
                <a:schemeClr val="tx2">
                  <a:lumMod val="75000"/>
                </a:schemeClr>
              </a:solidFill>
              <a:latin typeface="+mn-lt"/>
              <a:ea typeface="+mn-ea"/>
              <a:cs typeface="+mn-cs"/>
            </a:rPr>
            <a:t>would round the 50% AMI up to 19 and the 60% down to 18.</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233</xdr:row>
          <xdr:rowOff>38100</xdr:rowOff>
        </xdr:from>
        <xdr:to>
          <xdr:col>3</xdr:col>
          <xdr:colOff>190500</xdr:colOff>
          <xdr:row>233</xdr:row>
          <xdr:rowOff>171450</xdr:rowOff>
        </xdr:to>
        <xdr:sp macro="" textlink="">
          <xdr:nvSpPr>
            <xdr:cNvPr id="65570" name="Check Box 34" hidden="1">
              <a:extLst>
                <a:ext uri="{63B3BB69-23CF-44E3-9099-C40C66FF867C}">
                  <a14:compatExt spid="_x0000_s65570"/>
                </a:ext>
                <a:ext uri="{FF2B5EF4-FFF2-40B4-BE49-F238E27FC236}">
                  <a16:creationId xmlns:a16="http://schemas.microsoft.com/office/drawing/2014/main" xmlns="" id="{00000000-0008-0000-1A00-000022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234</xdr:row>
          <xdr:rowOff>57150</xdr:rowOff>
        </xdr:from>
        <xdr:to>
          <xdr:col>3</xdr:col>
          <xdr:colOff>190500</xdr:colOff>
          <xdr:row>234</xdr:row>
          <xdr:rowOff>180975</xdr:rowOff>
        </xdr:to>
        <xdr:sp macro="" textlink="">
          <xdr:nvSpPr>
            <xdr:cNvPr id="65572" name="Check Box 36" hidden="1">
              <a:extLst>
                <a:ext uri="{63B3BB69-23CF-44E3-9099-C40C66FF867C}">
                  <a14:compatExt spid="_x0000_s65572"/>
                </a:ext>
                <a:ext uri="{FF2B5EF4-FFF2-40B4-BE49-F238E27FC236}">
                  <a16:creationId xmlns:a16="http://schemas.microsoft.com/office/drawing/2014/main" xmlns="" id="{00000000-0008-0000-1A00-000024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197</xdr:row>
          <xdr:rowOff>57150</xdr:rowOff>
        </xdr:from>
        <xdr:to>
          <xdr:col>4</xdr:col>
          <xdr:colOff>704850</xdr:colOff>
          <xdr:row>197</xdr:row>
          <xdr:rowOff>200025</xdr:rowOff>
        </xdr:to>
        <xdr:sp macro="" textlink="">
          <xdr:nvSpPr>
            <xdr:cNvPr id="65573" name="Check Box 37" hidden="1">
              <a:extLst>
                <a:ext uri="{63B3BB69-23CF-44E3-9099-C40C66FF867C}">
                  <a14:compatExt spid="_x0000_s65573"/>
                </a:ext>
                <a:ext uri="{FF2B5EF4-FFF2-40B4-BE49-F238E27FC236}">
                  <a16:creationId xmlns:a16="http://schemas.microsoft.com/office/drawing/2014/main" xmlns="" id="{00000000-0008-0000-1A00-000025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198</xdr:row>
          <xdr:rowOff>28575</xdr:rowOff>
        </xdr:from>
        <xdr:to>
          <xdr:col>4</xdr:col>
          <xdr:colOff>704850</xdr:colOff>
          <xdr:row>199</xdr:row>
          <xdr:rowOff>0</xdr:rowOff>
        </xdr:to>
        <xdr:sp macro="" textlink="">
          <xdr:nvSpPr>
            <xdr:cNvPr id="65574" name="Check Box 38" hidden="1">
              <a:extLst>
                <a:ext uri="{63B3BB69-23CF-44E3-9099-C40C66FF867C}">
                  <a14:compatExt spid="_x0000_s65574"/>
                </a:ext>
                <a:ext uri="{FF2B5EF4-FFF2-40B4-BE49-F238E27FC236}">
                  <a16:creationId xmlns:a16="http://schemas.microsoft.com/office/drawing/2014/main" xmlns="" id="{00000000-0008-0000-1A00-000026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206</xdr:row>
          <xdr:rowOff>9525</xdr:rowOff>
        </xdr:from>
        <xdr:to>
          <xdr:col>4</xdr:col>
          <xdr:colOff>704850</xdr:colOff>
          <xdr:row>206</xdr:row>
          <xdr:rowOff>142875</xdr:rowOff>
        </xdr:to>
        <xdr:sp macro="" textlink="">
          <xdr:nvSpPr>
            <xdr:cNvPr id="65575" name="Check Box 39" hidden="1">
              <a:extLst>
                <a:ext uri="{63B3BB69-23CF-44E3-9099-C40C66FF867C}">
                  <a14:compatExt spid="_x0000_s65575"/>
                </a:ext>
                <a:ext uri="{FF2B5EF4-FFF2-40B4-BE49-F238E27FC236}">
                  <a16:creationId xmlns:a16="http://schemas.microsoft.com/office/drawing/2014/main" xmlns="" id="{00000000-0008-0000-1A00-000027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207</xdr:row>
          <xdr:rowOff>19050</xdr:rowOff>
        </xdr:from>
        <xdr:to>
          <xdr:col>4</xdr:col>
          <xdr:colOff>704850</xdr:colOff>
          <xdr:row>207</xdr:row>
          <xdr:rowOff>142875</xdr:rowOff>
        </xdr:to>
        <xdr:sp macro="" textlink="">
          <xdr:nvSpPr>
            <xdr:cNvPr id="65576" name="Check Box 40" hidden="1">
              <a:extLst>
                <a:ext uri="{63B3BB69-23CF-44E3-9099-C40C66FF867C}">
                  <a14:compatExt spid="_x0000_s65576"/>
                </a:ext>
                <a:ext uri="{FF2B5EF4-FFF2-40B4-BE49-F238E27FC236}">
                  <a16:creationId xmlns:a16="http://schemas.microsoft.com/office/drawing/2014/main" xmlns="" id="{00000000-0008-0000-1A00-000028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204</xdr:row>
          <xdr:rowOff>9525</xdr:rowOff>
        </xdr:from>
        <xdr:to>
          <xdr:col>4</xdr:col>
          <xdr:colOff>704850</xdr:colOff>
          <xdr:row>204</xdr:row>
          <xdr:rowOff>142875</xdr:rowOff>
        </xdr:to>
        <xdr:sp macro="" textlink="">
          <xdr:nvSpPr>
            <xdr:cNvPr id="65579" name="Check Box 43" hidden="1">
              <a:extLst>
                <a:ext uri="{63B3BB69-23CF-44E3-9099-C40C66FF867C}">
                  <a14:compatExt spid="_x0000_s65579"/>
                </a:ext>
                <a:ext uri="{FF2B5EF4-FFF2-40B4-BE49-F238E27FC236}">
                  <a16:creationId xmlns:a16="http://schemas.microsoft.com/office/drawing/2014/main" xmlns="" id="{00000000-0008-0000-1A00-00002B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205</xdr:row>
          <xdr:rowOff>9525</xdr:rowOff>
        </xdr:from>
        <xdr:to>
          <xdr:col>4</xdr:col>
          <xdr:colOff>704850</xdr:colOff>
          <xdr:row>205</xdr:row>
          <xdr:rowOff>133350</xdr:rowOff>
        </xdr:to>
        <xdr:sp macro="" textlink="">
          <xdr:nvSpPr>
            <xdr:cNvPr id="65580" name="Check Box 44" hidden="1">
              <a:extLst>
                <a:ext uri="{63B3BB69-23CF-44E3-9099-C40C66FF867C}">
                  <a14:compatExt spid="_x0000_s65580"/>
                </a:ext>
                <a:ext uri="{FF2B5EF4-FFF2-40B4-BE49-F238E27FC236}">
                  <a16:creationId xmlns:a16="http://schemas.microsoft.com/office/drawing/2014/main" xmlns="" id="{00000000-0008-0000-1A00-00002C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208</xdr:row>
          <xdr:rowOff>9525</xdr:rowOff>
        </xdr:from>
        <xdr:to>
          <xdr:col>4</xdr:col>
          <xdr:colOff>714375</xdr:colOff>
          <xdr:row>208</xdr:row>
          <xdr:rowOff>142875</xdr:rowOff>
        </xdr:to>
        <xdr:sp macro="" textlink="">
          <xdr:nvSpPr>
            <xdr:cNvPr id="65587" name="Check Box 51" hidden="1">
              <a:extLst>
                <a:ext uri="{63B3BB69-23CF-44E3-9099-C40C66FF867C}">
                  <a14:compatExt spid="_x0000_s65587"/>
                </a:ext>
                <a:ext uri="{FF2B5EF4-FFF2-40B4-BE49-F238E27FC236}">
                  <a16:creationId xmlns:a16="http://schemas.microsoft.com/office/drawing/2014/main" xmlns="" id="{00000000-0008-0000-1A00-000033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209</xdr:row>
          <xdr:rowOff>9525</xdr:rowOff>
        </xdr:from>
        <xdr:to>
          <xdr:col>4</xdr:col>
          <xdr:colOff>704850</xdr:colOff>
          <xdr:row>209</xdr:row>
          <xdr:rowOff>133350</xdr:rowOff>
        </xdr:to>
        <xdr:sp macro="" textlink="">
          <xdr:nvSpPr>
            <xdr:cNvPr id="65588" name="Check Box 52" hidden="1">
              <a:extLst>
                <a:ext uri="{63B3BB69-23CF-44E3-9099-C40C66FF867C}">
                  <a14:compatExt spid="_x0000_s65588"/>
                </a:ext>
                <a:ext uri="{FF2B5EF4-FFF2-40B4-BE49-F238E27FC236}">
                  <a16:creationId xmlns:a16="http://schemas.microsoft.com/office/drawing/2014/main" xmlns="" id="{00000000-0008-0000-1A00-000034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225</xdr:row>
          <xdr:rowOff>9525</xdr:rowOff>
        </xdr:from>
        <xdr:to>
          <xdr:col>3</xdr:col>
          <xdr:colOff>161925</xdr:colOff>
          <xdr:row>225</xdr:row>
          <xdr:rowOff>142875</xdr:rowOff>
        </xdr:to>
        <xdr:sp macro="" textlink="">
          <xdr:nvSpPr>
            <xdr:cNvPr id="65592" name="Check Box 56" hidden="1">
              <a:extLst>
                <a:ext uri="{63B3BB69-23CF-44E3-9099-C40C66FF867C}">
                  <a14:compatExt spid="_x0000_s65592"/>
                </a:ext>
                <a:ext uri="{FF2B5EF4-FFF2-40B4-BE49-F238E27FC236}">
                  <a16:creationId xmlns:a16="http://schemas.microsoft.com/office/drawing/2014/main" xmlns="" id="{00000000-0008-0000-1A00-000038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226</xdr:row>
          <xdr:rowOff>38100</xdr:rowOff>
        </xdr:from>
        <xdr:to>
          <xdr:col>3</xdr:col>
          <xdr:colOff>161925</xdr:colOff>
          <xdr:row>227</xdr:row>
          <xdr:rowOff>0</xdr:rowOff>
        </xdr:to>
        <xdr:sp macro="" textlink="">
          <xdr:nvSpPr>
            <xdr:cNvPr id="65593" name="Check Box 57" hidden="1">
              <a:extLst>
                <a:ext uri="{63B3BB69-23CF-44E3-9099-C40C66FF867C}">
                  <a14:compatExt spid="_x0000_s65593"/>
                </a:ext>
                <a:ext uri="{FF2B5EF4-FFF2-40B4-BE49-F238E27FC236}">
                  <a16:creationId xmlns:a16="http://schemas.microsoft.com/office/drawing/2014/main" xmlns="" id="{00000000-0008-0000-1A00-000039000100}"/>
                </a:ext>
              </a:extLst>
            </xdr:cNvPr>
            <xdr:cNvSpPr/>
          </xdr:nvSpPr>
          <xdr:spPr bwMode="auto">
            <a:xfrm>
              <a:off x="0" y="0"/>
              <a:ext cx="0" cy="0"/>
            </a:xfrm>
            <a:prstGeom prst="rect">
              <a:avLst/>
            </a:prstGeom>
            <a:solidFill>
              <a:srgbClr val="99CCFF" mc:Ignorable="a14" a14:legacySpreadsheetColorIndex="44"/>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ASTERS\Application\2016%20Application\e3_UPDATED_combined_funders_forms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inos\taxcred\Bond%20.%20Tax%20Credit%20Program\Application%20Packet\2018\2017%20Bond%20TC%20App%2040%20points%20-%20working%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hecklist"/>
      <sheetName val="Portfolio Checklist"/>
      <sheetName val="Signature Page"/>
      <sheetName val="App Fee"/>
      <sheetName val="1A Summary"/>
      <sheetName val="1B Units &amp; SF"/>
      <sheetName val="1C Buildings"/>
      <sheetName val="2A Description"/>
      <sheetName val="2B ESDS"/>
      <sheetName val="2C Acquisition Credit"/>
      <sheetName val="3 Population"/>
      <sheetName val="4 Relocation"/>
      <sheetName val="5 Timeline"/>
      <sheetName val="6A Sources and Uses"/>
      <sheetName val="TDC Limit Hidden"/>
      <sheetName val="6B LIHTC Budget"/>
      <sheetName val="6C LIHTC Calc"/>
      <sheetName val="6D TDC Limit"/>
      <sheetName val="7A Financing Terms"/>
      <sheetName val="7B Historic Tax Credits"/>
      <sheetName val="8A Rents"/>
      <sheetName val="8B Pro Forma"/>
      <sheetName val="9A Ownership"/>
      <sheetName val="9B Property Mgmt"/>
      <sheetName val="9C Contacts"/>
      <sheetName val="9C ID of Interest"/>
      <sheetName val="10 Scoring "/>
      <sheetName val="hidden - Scoring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1.bin"/><Relationship Id="rId1" Type="http://schemas.openxmlformats.org/officeDocument/2006/relationships/hyperlink" Target="http://www.wshfc.org/limits/map.aspx" TargetMode="External"/><Relationship Id="rId4" Type="http://schemas.openxmlformats.org/officeDocument/2006/relationships/comments" Target="../comments2.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7.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www.wshfc.org/mhcf/4percent/2017BondTCPolicies.pdf" TargetMode="External"/><Relationship Id="rId16" Type="http://schemas.openxmlformats.org/officeDocument/2006/relationships/ctrlProp" Target="../ctrlProps/ctrlProp11.xml"/><Relationship Id="rId1" Type="http://schemas.openxmlformats.org/officeDocument/2006/relationships/hyperlink" Target="http://www.wshfc.org/mhcf/4percent/2016BondTCPolicies.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3.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46"/>
  <sheetViews>
    <sheetView tabSelected="1" workbookViewId="0">
      <selection activeCell="F4" sqref="F4"/>
    </sheetView>
  </sheetViews>
  <sheetFormatPr defaultColWidth="8.85546875" defaultRowHeight="15.75" x14ac:dyDescent="0.25"/>
  <cols>
    <col min="1" max="1" width="3.140625" style="627" customWidth="1"/>
    <col min="2" max="2" width="3" style="627" customWidth="1"/>
    <col min="3" max="4" width="3.140625" style="627" customWidth="1"/>
    <col min="5" max="5" width="8.5703125" style="627" customWidth="1"/>
    <col min="6" max="8" width="3" style="627" customWidth="1"/>
    <col min="9" max="9" width="4" style="627" customWidth="1"/>
    <col min="10" max="10" width="0.85546875" style="627" customWidth="1"/>
    <col min="11" max="11" width="10.7109375" style="627" customWidth="1"/>
    <col min="12" max="12" width="21.85546875" style="627" customWidth="1"/>
    <col min="13" max="13" width="29.7109375" style="627" customWidth="1"/>
    <col min="14" max="14" width="14.5703125" style="626" customWidth="1"/>
    <col min="15" max="15" width="12.140625" style="626" customWidth="1"/>
    <col min="16" max="16" width="3.5703125" style="626" customWidth="1"/>
    <col min="17" max="17" width="3.28515625" style="626" customWidth="1"/>
    <col min="18" max="22" width="8.85546875" style="626"/>
    <col min="23" max="16384" width="8.85546875" style="627"/>
  </cols>
  <sheetData>
    <row r="1" spans="1:22" ht="18.75" x14ac:dyDescent="0.25">
      <c r="A1" s="1244" t="s">
        <v>504</v>
      </c>
      <c r="B1" s="1244"/>
      <c r="C1" s="1244"/>
      <c r="D1" s="1244"/>
      <c r="E1" s="1244"/>
      <c r="F1" s="1244"/>
      <c r="G1" s="1244"/>
      <c r="H1" s="1244"/>
      <c r="I1" s="1244"/>
      <c r="J1" s="1244"/>
      <c r="K1" s="1244"/>
      <c r="L1" s="1244"/>
      <c r="M1" s="1244"/>
    </row>
    <row r="2" spans="1:22" x14ac:dyDescent="0.25">
      <c r="G2" s="628"/>
      <c r="H2" s="628"/>
      <c r="I2" s="628"/>
      <c r="J2" s="628"/>
      <c r="K2" s="628"/>
      <c r="L2" s="628"/>
      <c r="M2" s="628"/>
    </row>
    <row r="3" spans="1:22" ht="15" x14ac:dyDescent="0.25">
      <c r="A3" s="629" t="s">
        <v>722</v>
      </c>
      <c r="B3" s="629"/>
      <c r="C3" s="629"/>
      <c r="D3" s="629"/>
      <c r="E3" s="629"/>
      <c r="F3" s="630"/>
      <c r="G3" s="631"/>
      <c r="H3" s="631"/>
      <c r="I3" s="631"/>
      <c r="J3" s="631"/>
      <c r="K3" s="631"/>
      <c r="L3" s="631"/>
      <c r="M3" s="631"/>
      <c r="N3" s="627"/>
      <c r="O3" s="627"/>
      <c r="P3" s="627"/>
      <c r="Q3" s="627"/>
      <c r="R3" s="627"/>
      <c r="S3" s="627"/>
      <c r="T3" s="627"/>
      <c r="U3" s="627"/>
      <c r="V3" s="627"/>
    </row>
    <row r="4" spans="1:22" ht="15" x14ac:dyDescent="0.25">
      <c r="F4" s="298" t="s">
        <v>1071</v>
      </c>
      <c r="G4" s="632" t="s">
        <v>723</v>
      </c>
      <c r="I4" s="633"/>
      <c r="J4" s="633"/>
      <c r="K4" s="633"/>
      <c r="L4" s="633"/>
      <c r="M4" s="633"/>
      <c r="N4" s="627"/>
      <c r="O4" s="627"/>
      <c r="P4" s="627"/>
      <c r="Q4" s="627"/>
      <c r="R4" s="627"/>
      <c r="S4" s="627"/>
      <c r="T4" s="627"/>
      <c r="U4" s="627"/>
      <c r="V4" s="627"/>
    </row>
    <row r="5" spans="1:22" ht="15" x14ac:dyDescent="0.25">
      <c r="F5" s="298"/>
      <c r="G5" s="632" t="s">
        <v>1012</v>
      </c>
      <c r="I5" s="633"/>
      <c r="J5" s="633"/>
      <c r="K5" s="633"/>
      <c r="L5" s="633"/>
      <c r="M5" s="633"/>
      <c r="N5" s="627"/>
      <c r="O5" s="627"/>
      <c r="P5" s="627"/>
      <c r="Q5" s="627"/>
      <c r="R5" s="627"/>
      <c r="S5" s="627"/>
      <c r="T5" s="627"/>
      <c r="U5" s="627"/>
      <c r="V5" s="627"/>
    </row>
    <row r="6" spans="1:22" ht="15" x14ac:dyDescent="0.25">
      <c r="B6" s="634"/>
      <c r="F6" s="633"/>
      <c r="G6" s="632"/>
      <c r="I6" s="633"/>
      <c r="J6" s="633"/>
      <c r="K6" s="633"/>
      <c r="L6" s="633"/>
      <c r="M6" s="633"/>
      <c r="N6" s="627"/>
      <c r="O6" s="627"/>
      <c r="P6" s="627"/>
      <c r="Q6" s="627"/>
      <c r="R6" s="627"/>
      <c r="S6" s="627"/>
      <c r="T6" s="627"/>
      <c r="U6" s="627"/>
      <c r="V6" s="627"/>
    </row>
    <row r="7" spans="1:22" ht="15" x14ac:dyDescent="0.25">
      <c r="A7" s="629" t="s">
        <v>529</v>
      </c>
      <c r="B7" s="629"/>
      <c r="C7" s="629"/>
      <c r="D7" s="629"/>
      <c r="E7" s="629"/>
      <c r="F7" s="630"/>
      <c r="G7" s="631"/>
      <c r="H7" s="631"/>
      <c r="I7" s="631"/>
      <c r="J7" s="631"/>
      <c r="K7" s="631"/>
      <c r="L7" s="631"/>
      <c r="M7" s="631"/>
      <c r="N7" s="627"/>
      <c r="O7" s="627"/>
      <c r="P7" s="627"/>
      <c r="Q7" s="627"/>
      <c r="R7" s="627"/>
      <c r="S7" s="627"/>
      <c r="T7" s="627"/>
      <c r="U7" s="627"/>
      <c r="V7" s="627"/>
    </row>
    <row r="8" spans="1:22" ht="15" x14ac:dyDescent="0.25">
      <c r="F8" s="298"/>
      <c r="G8" s="632" t="s">
        <v>527</v>
      </c>
      <c r="I8" s="633"/>
      <c r="J8" s="633"/>
      <c r="K8" s="633"/>
      <c r="L8" s="633"/>
      <c r="M8" s="633"/>
      <c r="N8" s="627"/>
      <c r="O8" s="627"/>
      <c r="P8" s="627"/>
      <c r="Q8" s="627"/>
      <c r="R8" s="627"/>
      <c r="S8" s="627"/>
      <c r="T8" s="627"/>
      <c r="U8" s="627"/>
      <c r="V8" s="627"/>
    </row>
    <row r="9" spans="1:22" ht="15" x14ac:dyDescent="0.25">
      <c r="F9" s="298"/>
      <c r="G9" s="632" t="s">
        <v>1020</v>
      </c>
      <c r="I9" s="633"/>
      <c r="J9" s="633"/>
      <c r="K9" s="633"/>
      <c r="L9" s="633"/>
      <c r="M9" s="633"/>
      <c r="N9" s="627"/>
      <c r="O9" s="627"/>
      <c r="P9" s="627"/>
      <c r="Q9" s="627"/>
      <c r="R9" s="627"/>
      <c r="S9" s="627"/>
      <c r="T9" s="627"/>
      <c r="U9" s="627"/>
      <c r="V9" s="627"/>
    </row>
    <row r="10" spans="1:22" ht="15" x14ac:dyDescent="0.25">
      <c r="F10" s="298"/>
      <c r="G10" s="627" t="s">
        <v>528</v>
      </c>
      <c r="N10" s="627"/>
      <c r="O10" s="627"/>
      <c r="P10" s="627"/>
      <c r="Q10" s="627"/>
      <c r="R10" s="627"/>
      <c r="S10" s="627"/>
      <c r="T10" s="627"/>
      <c r="U10" s="627"/>
      <c r="V10" s="627"/>
    </row>
    <row r="11" spans="1:22" ht="15" x14ac:dyDescent="0.25">
      <c r="F11" s="298"/>
      <c r="G11" s="632" t="s">
        <v>402</v>
      </c>
      <c r="I11" s="633"/>
      <c r="J11" s="633"/>
      <c r="K11" s="633"/>
      <c r="L11" s="633"/>
      <c r="M11" s="633"/>
      <c r="N11" s="627"/>
      <c r="O11" s="627"/>
      <c r="P11" s="627"/>
      <c r="Q11" s="627"/>
      <c r="R11" s="627"/>
      <c r="S11" s="627"/>
      <c r="T11" s="627"/>
      <c r="U11" s="627"/>
      <c r="V11" s="627"/>
    </row>
    <row r="12" spans="1:22" ht="15" x14ac:dyDescent="0.25">
      <c r="B12" s="634"/>
      <c r="F12" s="633"/>
      <c r="G12" s="632"/>
      <c r="I12" s="633"/>
      <c r="J12" s="633"/>
      <c r="K12" s="633"/>
      <c r="L12" s="633"/>
      <c r="M12" s="633"/>
      <c r="N12" s="627"/>
      <c r="O12" s="627"/>
      <c r="P12" s="627"/>
      <c r="Q12" s="627"/>
      <c r="R12" s="627"/>
      <c r="S12" s="627"/>
      <c r="T12" s="627"/>
      <c r="U12" s="627"/>
      <c r="V12" s="627"/>
    </row>
    <row r="13" spans="1:22" ht="15" x14ac:dyDescent="0.25">
      <c r="A13" s="629" t="s">
        <v>531</v>
      </c>
      <c r="B13" s="629"/>
      <c r="C13" s="629"/>
      <c r="D13" s="629"/>
      <c r="E13" s="629"/>
      <c r="F13" s="630"/>
      <c r="G13" s="631"/>
      <c r="H13" s="631"/>
      <c r="I13" s="631"/>
      <c r="J13" s="631"/>
      <c r="K13" s="631"/>
      <c r="L13" s="631"/>
      <c r="M13" s="631"/>
      <c r="N13" s="627"/>
      <c r="O13" s="627"/>
      <c r="P13" s="627"/>
      <c r="Q13" s="627"/>
      <c r="R13" s="627"/>
      <c r="S13" s="627"/>
      <c r="T13" s="627"/>
      <c r="U13" s="627"/>
      <c r="V13" s="627"/>
    </row>
    <row r="14" spans="1:22" ht="15" x14ac:dyDescent="0.25">
      <c r="B14" s="634" t="s">
        <v>474</v>
      </c>
      <c r="F14" s="298"/>
      <c r="G14" s="635" t="s">
        <v>475</v>
      </c>
      <c r="I14" s="633"/>
      <c r="J14" s="633"/>
      <c r="K14" s="633"/>
      <c r="L14" s="633"/>
      <c r="M14" s="633"/>
      <c r="N14" s="627"/>
      <c r="O14" s="627"/>
      <c r="P14" s="627"/>
      <c r="Q14" s="627"/>
      <c r="R14" s="627"/>
      <c r="S14" s="627"/>
      <c r="T14" s="627"/>
      <c r="U14" s="627"/>
      <c r="V14" s="627"/>
    </row>
    <row r="15" spans="1:22" ht="15" x14ac:dyDescent="0.25">
      <c r="B15" s="634" t="s">
        <v>476</v>
      </c>
      <c r="F15" s="298"/>
      <c r="G15" s="627" t="s">
        <v>510</v>
      </c>
      <c r="N15" s="627"/>
      <c r="O15" s="627"/>
      <c r="P15" s="627"/>
      <c r="Q15" s="627"/>
      <c r="R15" s="627"/>
      <c r="S15" s="627"/>
      <c r="T15" s="627"/>
      <c r="U15" s="627"/>
      <c r="V15" s="627"/>
    </row>
    <row r="16" spans="1:22" ht="15" x14ac:dyDescent="0.25">
      <c r="B16" s="634" t="s">
        <v>477</v>
      </c>
      <c r="F16" s="298"/>
      <c r="G16" s="632" t="s">
        <v>520</v>
      </c>
      <c r="I16" s="633"/>
      <c r="J16" s="633"/>
      <c r="K16" s="633"/>
      <c r="L16" s="633"/>
      <c r="M16" s="633"/>
      <c r="N16" s="627"/>
      <c r="O16" s="627"/>
      <c r="P16" s="627"/>
      <c r="Q16" s="627"/>
      <c r="R16" s="627"/>
      <c r="S16" s="627"/>
      <c r="T16" s="627"/>
      <c r="U16" s="627"/>
      <c r="V16" s="627"/>
    </row>
    <row r="17" spans="1:22" ht="15" x14ac:dyDescent="0.25">
      <c r="G17" s="628"/>
      <c r="H17" s="628"/>
      <c r="I17" s="628"/>
      <c r="J17" s="628"/>
      <c r="K17" s="628"/>
      <c r="L17" s="628"/>
      <c r="M17" s="628"/>
      <c r="N17" s="627"/>
      <c r="O17" s="627"/>
      <c r="P17" s="627"/>
      <c r="Q17" s="627"/>
      <c r="R17" s="627"/>
      <c r="S17" s="627"/>
      <c r="T17" s="627"/>
      <c r="U17" s="627"/>
      <c r="V17" s="627"/>
    </row>
    <row r="18" spans="1:22" ht="15" x14ac:dyDescent="0.25">
      <c r="A18" s="629" t="s">
        <v>532</v>
      </c>
      <c r="B18" s="629"/>
      <c r="C18" s="629"/>
      <c r="D18" s="629"/>
      <c r="E18" s="629"/>
      <c r="F18" s="630"/>
      <c r="G18" s="631"/>
      <c r="H18" s="631"/>
      <c r="I18" s="631"/>
      <c r="J18" s="631"/>
      <c r="K18" s="631"/>
      <c r="L18" s="631"/>
      <c r="M18" s="631"/>
      <c r="N18" s="627"/>
      <c r="O18" s="627"/>
      <c r="P18" s="627"/>
      <c r="Q18" s="627"/>
      <c r="R18" s="627"/>
      <c r="S18" s="627"/>
      <c r="T18" s="627"/>
      <c r="U18" s="627"/>
      <c r="V18" s="627"/>
    </row>
    <row r="19" spans="1:22" ht="15" x14ac:dyDescent="0.25">
      <c r="B19" s="634" t="s">
        <v>473</v>
      </c>
      <c r="F19" s="298"/>
      <c r="G19" s="635" t="s">
        <v>478</v>
      </c>
      <c r="H19" s="635"/>
      <c r="J19" s="633"/>
      <c r="K19" s="633"/>
      <c r="L19" s="633"/>
      <c r="M19" s="633"/>
      <c r="N19" s="627"/>
      <c r="O19" s="627"/>
      <c r="P19" s="627"/>
      <c r="Q19" s="627"/>
      <c r="R19" s="627"/>
      <c r="S19" s="627"/>
      <c r="T19" s="627"/>
      <c r="U19" s="627"/>
      <c r="V19" s="627"/>
    </row>
    <row r="20" spans="1:22" ht="15" x14ac:dyDescent="0.25">
      <c r="B20" s="634" t="s">
        <v>801</v>
      </c>
      <c r="F20" s="298"/>
      <c r="G20" s="627" t="s">
        <v>485</v>
      </c>
      <c r="I20" s="636"/>
      <c r="N20" s="627"/>
      <c r="O20" s="627"/>
      <c r="P20" s="627"/>
      <c r="Q20" s="627"/>
      <c r="R20" s="627"/>
      <c r="S20" s="627"/>
      <c r="T20" s="627"/>
      <c r="U20" s="627"/>
      <c r="V20" s="627"/>
    </row>
    <row r="21" spans="1:22" ht="15" x14ac:dyDescent="0.25">
      <c r="B21" s="634" t="s">
        <v>802</v>
      </c>
      <c r="F21" s="299"/>
      <c r="G21" s="635" t="s">
        <v>750</v>
      </c>
      <c r="H21" s="635"/>
      <c r="J21" s="633"/>
      <c r="K21" s="633"/>
      <c r="L21" s="633"/>
      <c r="M21" s="633"/>
      <c r="N21" s="627"/>
      <c r="O21" s="627"/>
      <c r="P21" s="627"/>
      <c r="Q21" s="627"/>
      <c r="R21" s="627"/>
      <c r="S21" s="627"/>
      <c r="T21" s="627"/>
      <c r="U21" s="627"/>
      <c r="V21" s="627"/>
    </row>
    <row r="22" spans="1:22" ht="15" x14ac:dyDescent="0.25">
      <c r="B22" s="637" t="s">
        <v>480</v>
      </c>
      <c r="C22" s="638"/>
      <c r="D22" s="638"/>
      <c r="E22" s="638"/>
      <c r="F22" s="300"/>
      <c r="G22" s="1250" t="s">
        <v>654</v>
      </c>
      <c r="H22" s="1251"/>
      <c r="I22" s="1251"/>
      <c r="J22" s="1251"/>
      <c r="K22" s="1251"/>
      <c r="L22" s="1251"/>
      <c r="M22" s="1251"/>
      <c r="N22" s="627"/>
      <c r="O22" s="627"/>
      <c r="P22" s="627"/>
      <c r="Q22" s="627"/>
      <c r="R22" s="627"/>
      <c r="S22" s="627"/>
      <c r="T22" s="627"/>
      <c r="U22" s="627"/>
      <c r="V22" s="627"/>
    </row>
    <row r="23" spans="1:22" ht="15" x14ac:dyDescent="0.25">
      <c r="B23" s="634"/>
      <c r="F23" s="298"/>
      <c r="G23" s="1248" t="s">
        <v>655</v>
      </c>
      <c r="H23" s="1249"/>
      <c r="I23" s="1249"/>
      <c r="J23" s="1249"/>
      <c r="K23" s="1249"/>
      <c r="L23" s="1249"/>
      <c r="M23" s="1249"/>
      <c r="N23" s="627"/>
      <c r="O23" s="627"/>
      <c r="P23" s="627"/>
      <c r="Q23" s="627"/>
      <c r="R23" s="627"/>
      <c r="S23" s="627"/>
      <c r="T23" s="627"/>
      <c r="U23" s="627"/>
      <c r="V23" s="627"/>
    </row>
    <row r="24" spans="1:22" ht="15" x14ac:dyDescent="0.25">
      <c r="B24" s="634"/>
      <c r="F24" s="298"/>
      <c r="G24" s="1248" t="s">
        <v>656</v>
      </c>
      <c r="H24" s="1249"/>
      <c r="I24" s="1249"/>
      <c r="J24" s="1249"/>
      <c r="K24" s="1249"/>
      <c r="L24" s="1249"/>
      <c r="M24" s="1249"/>
      <c r="N24" s="627"/>
      <c r="O24" s="627"/>
      <c r="P24" s="627"/>
      <c r="Q24" s="627"/>
      <c r="R24" s="627"/>
      <c r="S24" s="627"/>
      <c r="T24" s="627"/>
      <c r="U24" s="627"/>
      <c r="V24" s="627"/>
    </row>
    <row r="25" spans="1:22" ht="15" x14ac:dyDescent="0.25">
      <c r="B25" s="634"/>
      <c r="F25" s="298"/>
      <c r="G25" s="1248" t="s">
        <v>721</v>
      </c>
      <c r="H25" s="1249"/>
      <c r="I25" s="1249"/>
      <c r="J25" s="1249"/>
      <c r="K25" s="1249"/>
      <c r="L25" s="1249"/>
      <c r="M25" s="1249"/>
      <c r="N25" s="627"/>
      <c r="O25" s="627"/>
      <c r="P25" s="627"/>
      <c r="Q25" s="627"/>
      <c r="R25" s="627"/>
      <c r="S25" s="627"/>
      <c r="T25" s="627"/>
      <c r="U25" s="627"/>
      <c r="V25" s="627"/>
    </row>
    <row r="26" spans="1:22" ht="15" x14ac:dyDescent="0.25">
      <c r="B26" s="634"/>
      <c r="K26" s="633"/>
      <c r="L26" s="633"/>
      <c r="M26" s="633"/>
      <c r="N26" s="627"/>
      <c r="O26" s="627"/>
      <c r="P26" s="627"/>
      <c r="Q26" s="627"/>
      <c r="R26" s="627"/>
      <c r="S26" s="627"/>
      <c r="T26" s="627"/>
      <c r="U26" s="627"/>
      <c r="V26" s="627"/>
    </row>
    <row r="27" spans="1:22" ht="15" x14ac:dyDescent="0.25">
      <c r="G27" s="628"/>
      <c r="H27" s="628"/>
      <c r="I27" s="628"/>
      <c r="J27" s="628"/>
      <c r="K27" s="628"/>
      <c r="L27" s="628"/>
      <c r="M27" s="628"/>
      <c r="N27" s="627"/>
      <c r="O27" s="627"/>
      <c r="P27" s="627"/>
      <c r="Q27" s="627"/>
      <c r="R27" s="627"/>
      <c r="S27" s="627"/>
      <c r="T27" s="627"/>
      <c r="U27" s="627"/>
      <c r="V27" s="627"/>
    </row>
    <row r="28" spans="1:22" ht="15" x14ac:dyDescent="0.25">
      <c r="A28" s="629" t="s">
        <v>533</v>
      </c>
      <c r="B28" s="629"/>
      <c r="C28" s="629"/>
      <c r="D28" s="629"/>
      <c r="E28" s="629"/>
      <c r="F28" s="630"/>
      <c r="G28" s="631"/>
      <c r="H28" s="631"/>
      <c r="I28" s="631"/>
      <c r="J28" s="631"/>
      <c r="K28" s="631"/>
      <c r="L28" s="631"/>
      <c r="M28" s="631"/>
      <c r="N28" s="627"/>
      <c r="O28" s="627"/>
      <c r="P28" s="627"/>
      <c r="Q28" s="627"/>
      <c r="R28" s="627"/>
      <c r="S28" s="627"/>
      <c r="T28" s="627"/>
      <c r="U28" s="627"/>
      <c r="V28" s="627"/>
    </row>
    <row r="29" spans="1:22" ht="15" x14ac:dyDescent="0.25">
      <c r="B29" s="634" t="s">
        <v>481</v>
      </c>
      <c r="F29" s="299"/>
      <c r="G29" s="627" t="s">
        <v>436</v>
      </c>
      <c r="H29" s="635"/>
      <c r="J29" s="633"/>
      <c r="K29" s="633"/>
      <c r="L29" s="633"/>
      <c r="M29" s="633"/>
      <c r="N29" s="627"/>
      <c r="O29" s="627"/>
      <c r="P29" s="627"/>
      <c r="Q29" s="627"/>
      <c r="R29" s="627"/>
      <c r="S29" s="627"/>
      <c r="T29" s="627"/>
      <c r="U29" s="627"/>
      <c r="V29" s="627"/>
    </row>
    <row r="30" spans="1:22" ht="15" x14ac:dyDescent="0.25">
      <c r="B30" s="637" t="s">
        <v>480</v>
      </c>
      <c r="C30" s="638"/>
      <c r="D30" s="638"/>
      <c r="E30" s="638"/>
      <c r="F30" s="300"/>
      <c r="G30" s="1242" t="s">
        <v>122</v>
      </c>
      <c r="H30" s="1243"/>
      <c r="I30" s="1243"/>
      <c r="J30" s="1243"/>
      <c r="K30" s="1243"/>
      <c r="L30" s="1243"/>
      <c r="M30" s="1243"/>
      <c r="N30" s="627"/>
      <c r="O30" s="627"/>
      <c r="P30" s="627"/>
      <c r="Q30" s="627"/>
      <c r="R30" s="627"/>
      <c r="S30" s="627"/>
      <c r="T30" s="627"/>
      <c r="U30" s="627"/>
      <c r="V30" s="627"/>
    </row>
    <row r="31" spans="1:22" ht="15" x14ac:dyDescent="0.25">
      <c r="B31" s="634"/>
      <c r="F31" s="298"/>
      <c r="G31" s="1248" t="s">
        <v>657</v>
      </c>
      <c r="H31" s="1249"/>
      <c r="I31" s="1249"/>
      <c r="J31" s="1249"/>
      <c r="K31" s="1249"/>
      <c r="L31" s="1249"/>
      <c r="M31" s="1249"/>
      <c r="N31" s="627"/>
      <c r="O31" s="627"/>
      <c r="P31" s="627"/>
      <c r="Q31" s="627"/>
      <c r="R31" s="627"/>
      <c r="S31" s="627"/>
      <c r="T31" s="627"/>
      <c r="U31" s="627"/>
      <c r="V31" s="627"/>
    </row>
    <row r="32" spans="1:22" ht="15" x14ac:dyDescent="0.25">
      <c r="B32" s="634"/>
      <c r="F32" s="298"/>
      <c r="G32" s="1248" t="s">
        <v>658</v>
      </c>
      <c r="H32" s="1249"/>
      <c r="I32" s="1249"/>
      <c r="J32" s="1249"/>
      <c r="K32" s="1249"/>
      <c r="L32" s="1249"/>
      <c r="M32" s="1249"/>
      <c r="N32" s="627"/>
      <c r="O32" s="627"/>
      <c r="P32" s="627"/>
      <c r="Q32" s="627"/>
      <c r="R32" s="627"/>
      <c r="S32" s="627"/>
      <c r="T32" s="627"/>
      <c r="U32" s="627"/>
      <c r="V32" s="627"/>
    </row>
    <row r="33" spans="1:22" ht="15" x14ac:dyDescent="0.25">
      <c r="G33" s="628"/>
      <c r="H33" s="628"/>
      <c r="I33" s="628"/>
      <c r="J33" s="628"/>
      <c r="K33" s="628"/>
      <c r="L33" s="628"/>
      <c r="M33" s="628"/>
      <c r="N33" s="627"/>
      <c r="O33" s="627"/>
      <c r="P33" s="627"/>
      <c r="Q33" s="627"/>
      <c r="R33" s="627"/>
      <c r="S33" s="627"/>
      <c r="T33" s="627"/>
      <c r="U33" s="627"/>
      <c r="V33" s="627"/>
    </row>
    <row r="34" spans="1:22" ht="15" x14ac:dyDescent="0.25">
      <c r="A34" s="629" t="s">
        <v>534</v>
      </c>
      <c r="B34" s="629"/>
      <c r="C34" s="629"/>
      <c r="D34" s="629"/>
      <c r="E34" s="629"/>
      <c r="F34" s="630"/>
      <c r="G34" s="631"/>
      <c r="H34" s="631"/>
      <c r="I34" s="631"/>
      <c r="J34" s="631"/>
      <c r="K34" s="631"/>
      <c r="L34" s="631"/>
      <c r="M34" s="631"/>
      <c r="N34" s="627"/>
      <c r="O34" s="627"/>
      <c r="P34" s="627"/>
      <c r="Q34" s="627"/>
      <c r="R34" s="627"/>
      <c r="S34" s="627"/>
      <c r="T34" s="627"/>
      <c r="U34" s="627"/>
      <c r="V34" s="627"/>
    </row>
    <row r="35" spans="1:22" ht="15" x14ac:dyDescent="0.25">
      <c r="B35" s="634" t="s">
        <v>482</v>
      </c>
      <c r="F35" s="299"/>
      <c r="G35" s="627" t="s">
        <v>160</v>
      </c>
      <c r="H35" s="635"/>
      <c r="J35" s="633"/>
      <c r="K35" s="633"/>
      <c r="L35" s="633"/>
      <c r="M35" s="633"/>
      <c r="N35" s="627"/>
      <c r="O35" s="627"/>
      <c r="P35" s="627"/>
      <c r="Q35" s="627"/>
      <c r="R35" s="627"/>
      <c r="S35" s="627"/>
      <c r="T35" s="627"/>
      <c r="U35" s="627"/>
      <c r="V35" s="627"/>
    </row>
    <row r="36" spans="1:22" ht="15" x14ac:dyDescent="0.25">
      <c r="B36" s="637" t="s">
        <v>480</v>
      </c>
      <c r="C36" s="638"/>
      <c r="D36" s="638"/>
      <c r="E36" s="638"/>
      <c r="F36" s="300"/>
      <c r="G36" s="1242" t="s">
        <v>659</v>
      </c>
      <c r="H36" s="1243"/>
      <c r="I36" s="1243"/>
      <c r="J36" s="1243"/>
      <c r="K36" s="1243"/>
      <c r="L36" s="1243"/>
      <c r="M36" s="1243"/>
      <c r="N36" s="627"/>
      <c r="O36" s="627"/>
      <c r="P36" s="627"/>
      <c r="Q36" s="627"/>
      <c r="R36" s="627"/>
      <c r="S36" s="627"/>
      <c r="T36" s="627"/>
      <c r="U36" s="627"/>
      <c r="V36" s="627"/>
    </row>
    <row r="37" spans="1:22" ht="15.75" customHeight="1" x14ac:dyDescent="0.25">
      <c r="B37" s="634"/>
      <c r="F37" s="298"/>
      <c r="G37" s="1245" t="s">
        <v>521</v>
      </c>
      <c r="H37" s="1245"/>
      <c r="I37" s="1245"/>
      <c r="J37" s="1245"/>
      <c r="K37" s="1245"/>
      <c r="L37" s="1245"/>
      <c r="M37" s="1245"/>
      <c r="N37" s="627"/>
      <c r="O37" s="627"/>
      <c r="P37" s="627"/>
      <c r="Q37" s="627"/>
      <c r="R37" s="627"/>
      <c r="S37" s="627"/>
      <c r="T37" s="627"/>
      <c r="U37" s="627"/>
      <c r="V37" s="627"/>
    </row>
    <row r="38" spans="1:22" ht="15" x14ac:dyDescent="0.25">
      <c r="G38" s="1245"/>
      <c r="H38" s="1245"/>
      <c r="I38" s="1245"/>
      <c r="J38" s="1245"/>
      <c r="K38" s="1245"/>
      <c r="L38" s="1245"/>
      <c r="M38" s="1245"/>
      <c r="N38" s="627"/>
      <c r="O38" s="627"/>
      <c r="P38" s="627"/>
      <c r="Q38" s="627"/>
      <c r="R38" s="627"/>
      <c r="S38" s="627"/>
      <c r="T38" s="627"/>
      <c r="U38" s="627"/>
      <c r="V38" s="627"/>
    </row>
    <row r="39" spans="1:22" ht="15" x14ac:dyDescent="0.25">
      <c r="G39" s="639"/>
      <c r="H39" s="639"/>
      <c r="I39" s="639"/>
      <c r="J39" s="639"/>
      <c r="K39" s="639"/>
      <c r="L39" s="639"/>
      <c r="M39" s="639"/>
      <c r="N39" s="627"/>
      <c r="O39" s="627"/>
      <c r="P39" s="627"/>
      <c r="Q39" s="627"/>
      <c r="R39" s="627"/>
      <c r="S39" s="627"/>
      <c r="T39" s="627"/>
      <c r="U39" s="627"/>
      <c r="V39" s="627"/>
    </row>
    <row r="40" spans="1:22" ht="15" x14ac:dyDescent="0.25">
      <c r="A40" s="629" t="s">
        <v>535</v>
      </c>
      <c r="B40" s="629"/>
      <c r="C40" s="629"/>
      <c r="D40" s="629"/>
      <c r="E40" s="629"/>
      <c r="F40" s="630"/>
      <c r="G40" s="631"/>
      <c r="H40" s="631"/>
      <c r="I40" s="631"/>
      <c r="J40" s="631"/>
      <c r="K40" s="631"/>
      <c r="L40" s="631"/>
      <c r="M40" s="631"/>
      <c r="N40" s="627"/>
      <c r="O40" s="627"/>
      <c r="P40" s="627"/>
      <c r="Q40" s="627"/>
      <c r="R40" s="627"/>
      <c r="S40" s="627"/>
      <c r="T40" s="627"/>
      <c r="U40" s="627"/>
      <c r="V40" s="627"/>
    </row>
    <row r="41" spans="1:22" ht="15" x14ac:dyDescent="0.25">
      <c r="B41" s="634" t="s">
        <v>483</v>
      </c>
      <c r="F41" s="298"/>
      <c r="G41" s="627" t="s">
        <v>484</v>
      </c>
      <c r="H41" s="635"/>
      <c r="J41" s="633"/>
      <c r="K41" s="633"/>
      <c r="L41" s="633"/>
      <c r="M41" s="633"/>
      <c r="N41" s="627"/>
      <c r="O41" s="627"/>
      <c r="P41" s="627"/>
      <c r="Q41" s="627"/>
      <c r="R41" s="627"/>
      <c r="S41" s="627"/>
      <c r="T41" s="627"/>
      <c r="U41" s="627"/>
      <c r="V41" s="627"/>
    </row>
    <row r="42" spans="1:22" ht="15" x14ac:dyDescent="0.25">
      <c r="G42" s="639"/>
      <c r="H42" s="639"/>
      <c r="I42" s="639"/>
      <c r="J42" s="639"/>
      <c r="K42" s="639"/>
      <c r="L42" s="639"/>
      <c r="M42" s="639"/>
      <c r="N42" s="627"/>
      <c r="O42" s="627"/>
      <c r="P42" s="627"/>
      <c r="Q42" s="627"/>
      <c r="R42" s="627"/>
      <c r="S42" s="627"/>
      <c r="T42" s="627"/>
      <c r="U42" s="627"/>
      <c r="V42" s="627"/>
    </row>
    <row r="43" spans="1:22" ht="15" x14ac:dyDescent="0.25">
      <c r="A43" s="629" t="s">
        <v>536</v>
      </c>
      <c r="B43" s="629"/>
      <c r="C43" s="629"/>
      <c r="D43" s="629"/>
      <c r="E43" s="629"/>
      <c r="F43" s="630"/>
      <c r="G43" s="631"/>
      <c r="H43" s="631"/>
      <c r="I43" s="631"/>
      <c r="J43" s="631"/>
      <c r="K43" s="631"/>
      <c r="L43" s="631"/>
      <c r="M43" s="631"/>
      <c r="N43" s="627"/>
      <c r="O43" s="627"/>
      <c r="P43" s="627"/>
      <c r="Q43" s="627"/>
      <c r="R43" s="627"/>
      <c r="S43" s="627"/>
      <c r="T43" s="627"/>
      <c r="U43" s="627"/>
      <c r="V43" s="627"/>
    </row>
    <row r="44" spans="1:22" ht="15" x14ac:dyDescent="0.25">
      <c r="B44" s="634" t="s">
        <v>486</v>
      </c>
      <c r="F44" s="298"/>
      <c r="G44" s="627" t="s">
        <v>490</v>
      </c>
      <c r="I44" s="633"/>
      <c r="J44" s="633"/>
      <c r="K44" s="633"/>
      <c r="L44" s="633"/>
      <c r="M44" s="633"/>
      <c r="N44" s="627"/>
      <c r="O44" s="627"/>
      <c r="P44" s="627"/>
      <c r="Q44" s="627"/>
      <c r="R44" s="627"/>
      <c r="S44" s="627"/>
      <c r="T44" s="627"/>
      <c r="U44" s="627"/>
      <c r="V44" s="627"/>
    </row>
    <row r="45" spans="1:22" ht="15" x14ac:dyDescent="0.25">
      <c r="B45" s="634" t="s">
        <v>487</v>
      </c>
      <c r="F45" s="298"/>
      <c r="G45" s="627" t="s">
        <v>505</v>
      </c>
      <c r="N45" s="627"/>
      <c r="O45" s="627"/>
      <c r="P45" s="627"/>
      <c r="Q45" s="627"/>
      <c r="R45" s="627"/>
      <c r="S45" s="627"/>
      <c r="T45" s="627"/>
      <c r="U45" s="627"/>
      <c r="V45" s="627"/>
    </row>
    <row r="46" spans="1:22" ht="15" x14ac:dyDescent="0.25">
      <c r="B46" s="634" t="s">
        <v>488</v>
      </c>
      <c r="F46" s="298"/>
      <c r="G46" s="627" t="s">
        <v>491</v>
      </c>
      <c r="I46" s="633"/>
      <c r="J46" s="633"/>
      <c r="K46" s="633"/>
      <c r="L46" s="633"/>
      <c r="M46" s="633"/>
      <c r="N46" s="627"/>
      <c r="O46" s="627"/>
      <c r="P46" s="627"/>
      <c r="Q46" s="627"/>
      <c r="R46" s="627"/>
      <c r="S46" s="627"/>
      <c r="T46" s="627"/>
      <c r="U46" s="627"/>
      <c r="V46" s="627"/>
    </row>
    <row r="47" spans="1:22" ht="15" x14ac:dyDescent="0.25">
      <c r="B47" s="634" t="s">
        <v>489</v>
      </c>
      <c r="F47" s="298"/>
      <c r="G47" s="635" t="s">
        <v>492</v>
      </c>
      <c r="I47" s="633"/>
      <c r="J47" s="633"/>
      <c r="K47" s="633"/>
      <c r="L47" s="633"/>
      <c r="M47" s="633"/>
      <c r="N47" s="627"/>
      <c r="O47" s="627"/>
      <c r="P47" s="627"/>
      <c r="Q47" s="627"/>
      <c r="R47" s="627"/>
      <c r="S47" s="627"/>
      <c r="T47" s="627"/>
      <c r="U47" s="627"/>
      <c r="V47" s="627"/>
    </row>
    <row r="48" spans="1:22" ht="15" x14ac:dyDescent="0.25">
      <c r="B48" s="637" t="s">
        <v>480</v>
      </c>
      <c r="C48" s="638"/>
      <c r="D48" s="638"/>
      <c r="E48" s="638"/>
      <c r="F48" s="300"/>
      <c r="G48" s="1242" t="s">
        <v>724</v>
      </c>
      <c r="H48" s="1243"/>
      <c r="I48" s="1243"/>
      <c r="J48" s="1243"/>
      <c r="K48" s="1243"/>
      <c r="L48" s="1243"/>
      <c r="M48" s="1243"/>
      <c r="N48" s="627"/>
      <c r="O48" s="627"/>
      <c r="P48" s="627"/>
      <c r="Q48" s="627"/>
      <c r="R48" s="627"/>
      <c r="S48" s="627"/>
      <c r="T48" s="627"/>
      <c r="U48" s="627"/>
      <c r="V48" s="627"/>
    </row>
    <row r="49" spans="1:22" ht="15" x14ac:dyDescent="0.25">
      <c r="G49" s="639"/>
      <c r="H49" s="639"/>
      <c r="I49" s="639"/>
      <c r="J49" s="639"/>
      <c r="K49" s="639"/>
      <c r="L49" s="639"/>
      <c r="M49" s="639"/>
      <c r="N49" s="627"/>
      <c r="O49" s="627"/>
      <c r="P49" s="627"/>
      <c r="Q49" s="627"/>
      <c r="R49" s="627"/>
      <c r="S49" s="627"/>
      <c r="T49" s="627"/>
      <c r="U49" s="627"/>
      <c r="V49" s="627"/>
    </row>
    <row r="50" spans="1:22" ht="15" x14ac:dyDescent="0.25">
      <c r="A50" s="629" t="s">
        <v>530</v>
      </c>
      <c r="B50" s="629"/>
      <c r="C50" s="629"/>
      <c r="D50" s="629"/>
      <c r="E50" s="629"/>
      <c r="F50" s="630"/>
      <c r="G50" s="631"/>
      <c r="H50" s="631"/>
      <c r="I50" s="631"/>
      <c r="J50" s="631"/>
      <c r="K50" s="631"/>
      <c r="L50" s="631"/>
      <c r="M50" s="631"/>
      <c r="N50" s="627"/>
      <c r="O50" s="627"/>
      <c r="P50" s="627"/>
      <c r="Q50" s="627"/>
      <c r="R50" s="627"/>
      <c r="S50" s="627"/>
      <c r="T50" s="627"/>
      <c r="U50" s="627"/>
      <c r="V50" s="627"/>
    </row>
    <row r="51" spans="1:22" ht="15" x14ac:dyDescent="0.25">
      <c r="B51" s="634" t="s">
        <v>493</v>
      </c>
      <c r="F51" s="298"/>
      <c r="G51" s="627" t="s">
        <v>495</v>
      </c>
      <c r="I51" s="633"/>
      <c r="J51" s="633"/>
      <c r="K51" s="633"/>
      <c r="L51" s="633"/>
      <c r="M51" s="633"/>
      <c r="N51" s="627"/>
      <c r="O51" s="627"/>
      <c r="P51" s="627"/>
      <c r="Q51" s="627"/>
      <c r="R51" s="627"/>
      <c r="S51" s="627"/>
      <c r="T51" s="627"/>
      <c r="U51" s="627"/>
      <c r="V51" s="627"/>
    </row>
    <row r="52" spans="1:22" ht="15" x14ac:dyDescent="0.25">
      <c r="B52" s="634" t="s">
        <v>494</v>
      </c>
      <c r="F52" s="299"/>
      <c r="G52" s="640" t="s">
        <v>51</v>
      </c>
      <c r="N52" s="627"/>
      <c r="O52" s="627"/>
      <c r="P52" s="627"/>
      <c r="Q52" s="627"/>
      <c r="R52" s="627"/>
      <c r="S52" s="627"/>
      <c r="T52" s="627"/>
      <c r="U52" s="627"/>
      <c r="V52" s="627"/>
    </row>
    <row r="53" spans="1:22" ht="15" x14ac:dyDescent="0.25">
      <c r="B53" s="637" t="s">
        <v>480</v>
      </c>
      <c r="C53" s="638"/>
      <c r="D53" s="638"/>
      <c r="E53" s="638"/>
      <c r="F53" s="637" t="s">
        <v>400</v>
      </c>
      <c r="G53" s="641"/>
      <c r="H53" s="638"/>
      <c r="I53" s="638"/>
      <c r="J53" s="638"/>
      <c r="K53" s="642"/>
      <c r="L53" s="642"/>
      <c r="M53" s="642"/>
      <c r="N53" s="627"/>
      <c r="O53" s="627"/>
      <c r="P53" s="627"/>
      <c r="Q53" s="627"/>
      <c r="R53" s="627"/>
      <c r="S53" s="627"/>
      <c r="T53" s="627"/>
      <c r="U53" s="627"/>
      <c r="V53" s="627"/>
    </row>
    <row r="54" spans="1:22" ht="15.75" customHeight="1" x14ac:dyDescent="0.25">
      <c r="B54" s="634"/>
      <c r="G54" s="298"/>
      <c r="H54" s="643" t="s">
        <v>509</v>
      </c>
      <c r="I54" s="643"/>
      <c r="J54" s="643"/>
      <c r="K54" s="643"/>
      <c r="L54" s="643"/>
      <c r="M54" s="643"/>
      <c r="N54" s="627"/>
      <c r="O54" s="627"/>
      <c r="P54" s="627"/>
      <c r="Q54" s="627"/>
      <c r="R54" s="627"/>
      <c r="S54" s="627"/>
      <c r="T54" s="627"/>
      <c r="U54" s="627"/>
      <c r="V54" s="627"/>
    </row>
    <row r="55" spans="1:22" ht="15" x14ac:dyDescent="0.25">
      <c r="B55" s="634"/>
      <c r="G55" s="298"/>
      <c r="H55" s="1246" t="s">
        <v>508</v>
      </c>
      <c r="I55" s="1247"/>
      <c r="J55" s="1247"/>
      <c r="K55" s="1247"/>
      <c r="L55" s="1247"/>
      <c r="M55" s="1247"/>
      <c r="N55" s="627"/>
      <c r="O55" s="627"/>
      <c r="P55" s="627"/>
      <c r="Q55" s="627"/>
      <c r="R55" s="627"/>
      <c r="S55" s="627"/>
      <c r="T55" s="627"/>
      <c r="U55" s="627"/>
      <c r="V55" s="627"/>
    </row>
    <row r="56" spans="1:22" ht="15.75" customHeight="1" x14ac:dyDescent="0.25">
      <c r="B56" s="634"/>
      <c r="F56" s="634" t="s">
        <v>399</v>
      </c>
      <c r="G56" s="636"/>
      <c r="I56" s="633"/>
      <c r="J56" s="633"/>
      <c r="K56" s="633"/>
      <c r="L56" s="633"/>
      <c r="M56" s="633"/>
      <c r="N56" s="627"/>
      <c r="O56" s="627"/>
      <c r="P56" s="627"/>
      <c r="Q56" s="627"/>
      <c r="R56" s="627"/>
      <c r="S56" s="627"/>
      <c r="T56" s="627"/>
      <c r="U56" s="627"/>
      <c r="V56" s="627"/>
    </row>
    <row r="57" spans="1:22" ht="15" customHeight="1" x14ac:dyDescent="0.25">
      <c r="B57" s="634"/>
      <c r="G57" s="298"/>
      <c r="H57" s="643" t="s">
        <v>539</v>
      </c>
      <c r="I57" s="643"/>
      <c r="J57" s="643"/>
      <c r="K57" s="643"/>
      <c r="L57" s="643"/>
      <c r="M57" s="643"/>
      <c r="N57" s="627"/>
      <c r="O57" s="627"/>
      <c r="P57" s="627"/>
      <c r="Q57" s="627"/>
      <c r="R57" s="627"/>
      <c r="S57" s="627"/>
      <c r="T57" s="627"/>
      <c r="U57" s="627"/>
      <c r="V57" s="627"/>
    </row>
    <row r="58" spans="1:22" ht="15" x14ac:dyDescent="0.25">
      <c r="B58" s="634"/>
      <c r="G58" s="299"/>
      <c r="H58" s="1246" t="s">
        <v>508</v>
      </c>
      <c r="I58" s="1247"/>
      <c r="J58" s="1247"/>
      <c r="K58" s="1247"/>
      <c r="L58" s="1247"/>
      <c r="M58" s="1247"/>
      <c r="N58" s="627"/>
      <c r="O58" s="627"/>
      <c r="P58" s="627"/>
      <c r="Q58" s="627"/>
      <c r="R58" s="627"/>
      <c r="S58" s="627"/>
      <c r="T58" s="627"/>
      <c r="U58" s="627"/>
      <c r="V58" s="627"/>
    </row>
    <row r="59" spans="1:22" ht="15" x14ac:dyDescent="0.25">
      <c r="F59" s="634" t="s">
        <v>524</v>
      </c>
      <c r="G59" s="644"/>
      <c r="K59" s="633"/>
      <c r="L59" s="633"/>
      <c r="M59" s="633"/>
      <c r="N59" s="627"/>
      <c r="O59" s="627"/>
      <c r="P59" s="627"/>
      <c r="Q59" s="627"/>
      <c r="R59" s="627"/>
      <c r="S59" s="627"/>
      <c r="T59" s="627"/>
      <c r="U59" s="627"/>
      <c r="V59" s="627"/>
    </row>
    <row r="60" spans="1:22" ht="15" x14ac:dyDescent="0.25">
      <c r="B60" s="634"/>
      <c r="F60" s="645"/>
      <c r="G60" s="301"/>
      <c r="H60" s="627" t="s">
        <v>525</v>
      </c>
      <c r="K60" s="633"/>
      <c r="L60" s="633"/>
      <c r="M60" s="633"/>
      <c r="N60" s="627"/>
      <c r="O60" s="627"/>
      <c r="P60" s="627"/>
      <c r="Q60" s="627"/>
      <c r="R60" s="627"/>
      <c r="S60" s="627"/>
      <c r="T60" s="627"/>
      <c r="U60" s="627"/>
      <c r="V60" s="627"/>
    </row>
    <row r="61" spans="1:22" ht="15.75" customHeight="1" x14ac:dyDescent="0.25">
      <c r="B61" s="634"/>
      <c r="F61" s="634" t="s">
        <v>523</v>
      </c>
      <c r="K61" s="633"/>
      <c r="L61" s="633"/>
      <c r="M61" s="633"/>
      <c r="N61" s="627"/>
      <c r="O61" s="627"/>
      <c r="P61" s="627"/>
      <c r="Q61" s="627"/>
      <c r="R61" s="627"/>
      <c r="S61" s="627"/>
      <c r="T61" s="627"/>
      <c r="U61" s="627"/>
      <c r="V61" s="627"/>
    </row>
    <row r="62" spans="1:22" s="85" customFormat="1" ht="15" x14ac:dyDescent="0.25">
      <c r="A62" s="627"/>
      <c r="B62" s="634"/>
      <c r="C62" s="627"/>
      <c r="D62" s="627"/>
      <c r="E62" s="627"/>
      <c r="F62" s="627"/>
      <c r="G62" s="298"/>
      <c r="H62" s="635" t="s">
        <v>507</v>
      </c>
      <c r="I62" s="627"/>
      <c r="J62" s="627"/>
      <c r="K62" s="633"/>
      <c r="L62" s="633"/>
      <c r="M62" s="633"/>
    </row>
    <row r="63" spans="1:22" s="85" customFormat="1" ht="15" x14ac:dyDescent="0.25">
      <c r="A63" s="627"/>
      <c r="B63" s="634"/>
      <c r="C63" s="627"/>
      <c r="D63" s="627"/>
      <c r="E63" s="627"/>
      <c r="F63" s="634" t="s">
        <v>668</v>
      </c>
      <c r="G63" s="633"/>
      <c r="H63" s="635"/>
      <c r="I63" s="627"/>
      <c r="J63" s="627"/>
      <c r="K63" s="633"/>
      <c r="L63" s="633"/>
      <c r="M63" s="633"/>
    </row>
    <row r="64" spans="1:22" s="85" customFormat="1" ht="15" x14ac:dyDescent="0.25">
      <c r="A64" s="627"/>
      <c r="B64" s="634"/>
      <c r="C64" s="627"/>
      <c r="D64" s="627"/>
      <c r="E64" s="627"/>
      <c r="F64" s="627"/>
      <c r="G64" s="298"/>
      <c r="H64" s="635" t="s">
        <v>669</v>
      </c>
      <c r="I64" s="627"/>
      <c r="J64" s="627"/>
      <c r="K64" s="633"/>
      <c r="L64" s="633"/>
      <c r="M64" s="633"/>
    </row>
    <row r="65" spans="1:22" s="85" customFormat="1" ht="15" x14ac:dyDescent="0.25">
      <c r="F65" s="634" t="s">
        <v>401</v>
      </c>
    </row>
    <row r="66" spans="1:22" s="85" customFormat="1" ht="15" customHeight="1" x14ac:dyDescent="0.25">
      <c r="G66" s="298"/>
      <c r="H66" s="635" t="s">
        <v>691</v>
      </c>
    </row>
    <row r="67" spans="1:22" s="85" customFormat="1" ht="15" customHeight="1" x14ac:dyDescent="0.25">
      <c r="F67" s="634" t="s">
        <v>506</v>
      </c>
      <c r="G67" s="627"/>
      <c r="H67" s="639"/>
      <c r="I67" s="639"/>
      <c r="J67" s="639"/>
      <c r="K67" s="639"/>
      <c r="L67" s="639"/>
      <c r="M67" s="639"/>
    </row>
    <row r="68" spans="1:22" s="85" customFormat="1" ht="15" x14ac:dyDescent="0.25">
      <c r="F68" s="627"/>
      <c r="G68" s="298"/>
      <c r="H68" s="1252" t="s">
        <v>1025</v>
      </c>
      <c r="I68" s="1252"/>
      <c r="J68" s="1252"/>
      <c r="K68" s="1252"/>
      <c r="L68" s="1252"/>
      <c r="M68" s="1252"/>
    </row>
    <row r="69" spans="1:22" ht="15" x14ac:dyDescent="0.25">
      <c r="A69" s="85"/>
      <c r="B69" s="85"/>
      <c r="C69" s="85"/>
      <c r="D69" s="85"/>
      <c r="E69" s="85"/>
      <c r="F69" s="85"/>
      <c r="G69" s="85"/>
      <c r="H69" s="1252"/>
      <c r="I69" s="1252"/>
      <c r="J69" s="1252"/>
      <c r="K69" s="1252"/>
      <c r="L69" s="1252"/>
      <c r="M69" s="1252"/>
      <c r="N69" s="627"/>
      <c r="O69" s="627"/>
      <c r="P69" s="627"/>
      <c r="Q69" s="627"/>
      <c r="R69" s="627"/>
      <c r="S69" s="627"/>
      <c r="T69" s="627"/>
      <c r="U69" s="627"/>
      <c r="V69" s="627"/>
    </row>
    <row r="70" spans="1:22" ht="15.75" customHeight="1" x14ac:dyDescent="0.25">
      <c r="B70" s="634"/>
      <c r="F70" s="646" t="s">
        <v>51</v>
      </c>
      <c r="G70" s="635"/>
      <c r="K70" s="633"/>
      <c r="L70" s="633"/>
      <c r="M70" s="633"/>
      <c r="N70" s="627"/>
      <c r="O70" s="627"/>
      <c r="P70" s="627"/>
      <c r="Q70" s="627"/>
      <c r="R70" s="627"/>
      <c r="S70" s="627"/>
      <c r="T70" s="627"/>
      <c r="U70" s="627"/>
      <c r="V70" s="627"/>
    </row>
    <row r="71" spans="1:22" ht="15.75" customHeight="1" x14ac:dyDescent="0.25">
      <c r="B71" s="634"/>
      <c r="G71" s="298"/>
      <c r="H71" s="1252" t="s">
        <v>540</v>
      </c>
      <c r="I71" s="1252"/>
      <c r="J71" s="1252"/>
      <c r="K71" s="1252"/>
      <c r="L71" s="1252"/>
      <c r="M71" s="1252"/>
      <c r="N71" s="627"/>
      <c r="O71" s="627"/>
      <c r="P71" s="627"/>
      <c r="Q71" s="627"/>
      <c r="R71" s="627"/>
      <c r="S71" s="627"/>
      <c r="T71" s="627"/>
      <c r="U71" s="627"/>
      <c r="V71" s="627"/>
    </row>
    <row r="72" spans="1:22" ht="15" x14ac:dyDescent="0.25">
      <c r="B72" s="634"/>
      <c r="H72" s="1252"/>
      <c r="I72" s="1252"/>
      <c r="J72" s="1252"/>
      <c r="K72" s="1252"/>
      <c r="L72" s="1252"/>
      <c r="M72" s="1252"/>
      <c r="N72" s="627"/>
      <c r="O72" s="627"/>
      <c r="P72" s="627"/>
      <c r="Q72" s="627"/>
      <c r="R72" s="627"/>
      <c r="S72" s="627"/>
      <c r="T72" s="627"/>
      <c r="U72" s="627"/>
      <c r="V72" s="627"/>
    </row>
    <row r="73" spans="1:22" ht="15" x14ac:dyDescent="0.25">
      <c r="B73" s="634"/>
      <c r="H73" s="1252"/>
      <c r="I73" s="1252"/>
      <c r="J73" s="1252"/>
      <c r="K73" s="1252"/>
      <c r="L73" s="1252"/>
      <c r="M73" s="1252"/>
      <c r="N73" s="627"/>
      <c r="O73" s="627"/>
      <c r="P73" s="627"/>
      <c r="Q73" s="627"/>
      <c r="R73" s="627"/>
      <c r="S73" s="627"/>
      <c r="T73" s="627"/>
      <c r="U73" s="627"/>
      <c r="V73" s="627"/>
    </row>
    <row r="74" spans="1:22" ht="15.75" customHeight="1" x14ac:dyDescent="0.25">
      <c r="B74" s="634"/>
      <c r="G74" s="298"/>
      <c r="H74" s="1252" t="s">
        <v>541</v>
      </c>
      <c r="I74" s="1252"/>
      <c r="J74" s="1252"/>
      <c r="K74" s="1252"/>
      <c r="L74" s="1252"/>
      <c r="M74" s="1252"/>
      <c r="N74" s="627"/>
      <c r="O74" s="627"/>
      <c r="P74" s="627"/>
      <c r="Q74" s="627"/>
      <c r="R74" s="627"/>
      <c r="S74" s="627"/>
      <c r="T74" s="627"/>
      <c r="U74" s="627"/>
      <c r="V74" s="627"/>
    </row>
    <row r="75" spans="1:22" ht="15.75" customHeight="1" x14ac:dyDescent="0.25">
      <c r="B75" s="634"/>
      <c r="H75" s="1252"/>
      <c r="I75" s="1252"/>
      <c r="J75" s="1252"/>
      <c r="K75" s="1252"/>
      <c r="L75" s="1252"/>
      <c r="M75" s="1252"/>
      <c r="N75" s="627"/>
      <c r="O75" s="627"/>
      <c r="P75" s="627"/>
      <c r="Q75" s="627"/>
      <c r="R75" s="627"/>
      <c r="S75" s="627"/>
      <c r="T75" s="627"/>
      <c r="U75" s="627"/>
      <c r="V75" s="627"/>
    </row>
    <row r="76" spans="1:22" ht="15.75" customHeight="1" x14ac:dyDescent="0.25">
      <c r="B76" s="634"/>
      <c r="G76" s="298"/>
      <c r="H76" s="1252" t="s">
        <v>542</v>
      </c>
      <c r="I76" s="1252"/>
      <c r="J76" s="1252"/>
      <c r="K76" s="1252"/>
      <c r="L76" s="1252"/>
      <c r="M76" s="1252"/>
      <c r="N76" s="627"/>
      <c r="O76" s="627"/>
      <c r="P76" s="627"/>
      <c r="Q76" s="627"/>
      <c r="R76" s="627"/>
      <c r="S76" s="627"/>
      <c r="T76" s="627"/>
      <c r="U76" s="627"/>
      <c r="V76" s="627"/>
    </row>
    <row r="77" spans="1:22" ht="15.75" customHeight="1" x14ac:dyDescent="0.25">
      <c r="B77" s="634"/>
      <c r="G77" s="639"/>
      <c r="H77" s="1252"/>
      <c r="I77" s="1252"/>
      <c r="J77" s="1252"/>
      <c r="K77" s="1252"/>
      <c r="L77" s="1252"/>
      <c r="M77" s="1252"/>
      <c r="N77" s="627"/>
      <c r="O77" s="627"/>
      <c r="P77" s="627"/>
      <c r="Q77" s="627"/>
      <c r="R77" s="627"/>
      <c r="S77" s="627"/>
      <c r="T77" s="627"/>
      <c r="U77" s="627"/>
      <c r="V77" s="627"/>
    </row>
    <row r="78" spans="1:22" ht="15" x14ac:dyDescent="0.25">
      <c r="B78" s="634"/>
      <c r="G78" s="639"/>
      <c r="H78" s="639"/>
      <c r="I78" s="639"/>
      <c r="J78" s="639"/>
      <c r="K78" s="639"/>
      <c r="L78" s="639"/>
      <c r="M78" s="639"/>
      <c r="N78" s="627"/>
      <c r="O78" s="627"/>
      <c r="P78" s="627"/>
      <c r="Q78" s="627"/>
      <c r="R78" s="627"/>
      <c r="S78" s="627"/>
      <c r="T78" s="627"/>
      <c r="U78" s="627"/>
      <c r="V78" s="627"/>
    </row>
    <row r="79" spans="1:22" ht="15" x14ac:dyDescent="0.25">
      <c r="A79" s="1253" t="s">
        <v>537</v>
      </c>
      <c r="B79" s="1253"/>
      <c r="C79" s="1253"/>
      <c r="D79" s="1253"/>
      <c r="E79" s="1253"/>
      <c r="F79" s="1253"/>
      <c r="G79" s="1253"/>
      <c r="H79" s="1253"/>
      <c r="I79" s="1253"/>
      <c r="J79" s="1253"/>
      <c r="K79" s="1253"/>
      <c r="L79" s="1253"/>
      <c r="M79" s="1253"/>
      <c r="N79" s="627"/>
      <c r="O79" s="627"/>
      <c r="P79" s="627"/>
      <c r="Q79" s="627"/>
      <c r="R79" s="627"/>
      <c r="S79" s="627"/>
      <c r="T79" s="627"/>
      <c r="U79" s="627"/>
      <c r="V79" s="627"/>
    </row>
    <row r="80" spans="1:22" ht="15" x14ac:dyDescent="0.25">
      <c r="B80" s="634" t="s">
        <v>496</v>
      </c>
      <c r="F80" s="298"/>
      <c r="G80" s="627" t="s">
        <v>196</v>
      </c>
      <c r="I80" s="633"/>
      <c r="J80" s="633"/>
      <c r="K80" s="633"/>
      <c r="L80" s="633"/>
      <c r="M80" s="633"/>
      <c r="N80" s="627"/>
      <c r="O80" s="627"/>
      <c r="P80" s="627"/>
      <c r="Q80" s="627"/>
      <c r="R80" s="627"/>
      <c r="S80" s="627"/>
      <c r="T80" s="627"/>
      <c r="U80" s="627"/>
      <c r="V80" s="627"/>
    </row>
    <row r="81" spans="1:22" ht="15" x14ac:dyDescent="0.25">
      <c r="B81" s="634" t="s">
        <v>497</v>
      </c>
      <c r="F81" s="299"/>
      <c r="G81" s="635" t="s">
        <v>498</v>
      </c>
      <c r="N81" s="627"/>
      <c r="O81" s="627"/>
      <c r="P81" s="627"/>
      <c r="Q81" s="627"/>
      <c r="R81" s="627"/>
      <c r="S81" s="627"/>
      <c r="T81" s="627"/>
      <c r="U81" s="627"/>
      <c r="V81" s="627"/>
    </row>
    <row r="82" spans="1:22" ht="15" x14ac:dyDescent="0.25">
      <c r="B82" s="637" t="s">
        <v>480</v>
      </c>
      <c r="C82" s="638"/>
      <c r="D82" s="638"/>
      <c r="E82" s="638"/>
      <c r="F82" s="300"/>
      <c r="G82" s="647" t="s">
        <v>543</v>
      </c>
      <c r="H82" s="648"/>
      <c r="I82" s="638"/>
      <c r="J82" s="642"/>
      <c r="K82" s="642"/>
      <c r="L82" s="642"/>
      <c r="M82" s="642"/>
      <c r="N82" s="627"/>
      <c r="O82" s="627"/>
      <c r="P82" s="627"/>
      <c r="Q82" s="627"/>
      <c r="R82" s="627"/>
      <c r="S82" s="627"/>
      <c r="T82" s="627"/>
      <c r="U82" s="627"/>
      <c r="V82" s="627"/>
    </row>
    <row r="83" spans="1:22" ht="15" x14ac:dyDescent="0.25">
      <c r="F83" s="634" t="s">
        <v>522</v>
      </c>
      <c r="K83" s="633"/>
      <c r="L83" s="633"/>
      <c r="M83" s="633"/>
      <c r="N83" s="627"/>
      <c r="O83" s="627"/>
      <c r="P83" s="627"/>
      <c r="Q83" s="627"/>
      <c r="R83" s="627"/>
      <c r="S83" s="627"/>
      <c r="T83" s="627"/>
      <c r="U83" s="627"/>
      <c r="V83" s="627"/>
    </row>
    <row r="84" spans="1:22" ht="15" x14ac:dyDescent="0.25">
      <c r="B84" s="634"/>
      <c r="F84" s="298"/>
      <c r="G84" s="1248" t="s">
        <v>660</v>
      </c>
      <c r="H84" s="1249"/>
      <c r="I84" s="1249"/>
      <c r="J84" s="1249"/>
      <c r="K84" s="1249"/>
      <c r="L84" s="1249"/>
      <c r="M84" s="1249"/>
      <c r="N84" s="627"/>
      <c r="O84" s="627"/>
      <c r="P84" s="627"/>
      <c r="Q84" s="627"/>
      <c r="R84" s="627"/>
      <c r="S84" s="627"/>
      <c r="T84" s="627"/>
      <c r="U84" s="627"/>
      <c r="V84" s="627"/>
    </row>
    <row r="85" spans="1:22" ht="15" x14ac:dyDescent="0.25">
      <c r="F85" s="649"/>
      <c r="G85" s="639"/>
      <c r="H85" s="639"/>
      <c r="I85" s="639"/>
      <c r="J85" s="639"/>
      <c r="K85" s="639"/>
      <c r="L85" s="639"/>
      <c r="M85" s="639"/>
      <c r="N85" s="627"/>
      <c r="O85" s="627"/>
      <c r="P85" s="627"/>
      <c r="Q85" s="627"/>
      <c r="R85" s="627"/>
      <c r="S85" s="627"/>
      <c r="T85" s="627"/>
      <c r="U85" s="627"/>
      <c r="V85" s="627"/>
    </row>
    <row r="86" spans="1:22" ht="15" x14ac:dyDescent="0.25">
      <c r="A86" s="629" t="s">
        <v>538</v>
      </c>
      <c r="B86" s="629"/>
      <c r="C86" s="629"/>
      <c r="D86" s="629"/>
      <c r="E86" s="629"/>
      <c r="F86" s="301"/>
      <c r="G86" s="631"/>
      <c r="H86" s="631"/>
      <c r="I86" s="631"/>
      <c r="J86" s="631"/>
      <c r="K86" s="631"/>
      <c r="L86" s="631"/>
      <c r="M86" s="631"/>
      <c r="N86" s="627"/>
      <c r="O86" s="627"/>
      <c r="P86" s="627"/>
      <c r="Q86" s="627"/>
      <c r="R86" s="627"/>
      <c r="S86" s="627"/>
      <c r="T86" s="627"/>
      <c r="U86" s="627"/>
      <c r="V86" s="627"/>
    </row>
    <row r="87" spans="1:22" ht="15" x14ac:dyDescent="0.25">
      <c r="B87" s="634" t="s">
        <v>499</v>
      </c>
      <c r="F87" s="298"/>
      <c r="G87" s="627" t="s">
        <v>502</v>
      </c>
      <c r="I87" s="633"/>
      <c r="J87" s="633"/>
      <c r="K87" s="633"/>
      <c r="L87" s="633"/>
      <c r="M87" s="633"/>
      <c r="N87" s="627"/>
      <c r="O87" s="627"/>
      <c r="P87" s="627"/>
      <c r="Q87" s="627"/>
      <c r="R87" s="627"/>
      <c r="S87" s="627"/>
      <c r="T87" s="627"/>
      <c r="U87" s="627"/>
      <c r="V87" s="627"/>
    </row>
    <row r="88" spans="1:22" ht="15" x14ac:dyDescent="0.25">
      <c r="B88" s="634" t="s">
        <v>500</v>
      </c>
      <c r="F88" s="298"/>
      <c r="G88" s="627" t="s">
        <v>888</v>
      </c>
      <c r="I88" s="633"/>
      <c r="J88" s="633"/>
      <c r="K88" s="633"/>
      <c r="L88" s="633"/>
      <c r="M88" s="633"/>
      <c r="N88" s="627"/>
      <c r="O88" s="627"/>
      <c r="P88" s="627"/>
      <c r="Q88" s="627"/>
      <c r="R88" s="627"/>
      <c r="S88" s="627"/>
      <c r="T88" s="627"/>
      <c r="U88" s="627"/>
      <c r="V88" s="627"/>
    </row>
    <row r="89" spans="1:22" ht="15" x14ac:dyDescent="0.25">
      <c r="B89" s="634" t="s">
        <v>887</v>
      </c>
      <c r="F89" s="298"/>
      <c r="G89" s="627" t="s">
        <v>512</v>
      </c>
      <c r="N89" s="627"/>
      <c r="O89" s="627"/>
      <c r="P89" s="627"/>
      <c r="Q89" s="627"/>
      <c r="R89" s="627"/>
      <c r="S89" s="627"/>
      <c r="T89" s="627"/>
      <c r="U89" s="627"/>
      <c r="V89" s="627"/>
    </row>
    <row r="90" spans="1:22" ht="15" x14ac:dyDescent="0.25">
      <c r="B90" s="634" t="s">
        <v>501</v>
      </c>
      <c r="F90" s="299"/>
      <c r="G90" s="635" t="s">
        <v>503</v>
      </c>
      <c r="N90" s="627"/>
      <c r="O90" s="627"/>
      <c r="P90" s="627"/>
      <c r="Q90" s="627"/>
      <c r="R90" s="627"/>
      <c r="S90" s="627"/>
      <c r="T90" s="627"/>
      <c r="U90" s="627"/>
      <c r="V90" s="627"/>
    </row>
    <row r="91" spans="1:22" ht="15" x14ac:dyDescent="0.25">
      <c r="B91" s="637" t="s">
        <v>480</v>
      </c>
      <c r="C91" s="638"/>
      <c r="D91" s="638"/>
      <c r="E91" s="638"/>
      <c r="F91" s="300"/>
      <c r="G91" s="638" t="s">
        <v>403</v>
      </c>
      <c r="H91" s="648"/>
      <c r="I91" s="638"/>
      <c r="J91" s="642"/>
      <c r="K91" s="642"/>
      <c r="L91" s="642"/>
      <c r="M91" s="642"/>
      <c r="N91" s="627"/>
      <c r="O91" s="627"/>
      <c r="P91" s="627"/>
      <c r="Q91" s="627"/>
      <c r="R91" s="627"/>
      <c r="S91" s="627"/>
      <c r="T91" s="627"/>
      <c r="U91" s="627"/>
      <c r="V91" s="627"/>
    </row>
    <row r="92" spans="1:22" ht="15" x14ac:dyDescent="0.25">
      <c r="F92" s="298"/>
      <c r="G92" s="1248" t="s">
        <v>661</v>
      </c>
      <c r="H92" s="1249"/>
      <c r="I92" s="1249"/>
      <c r="J92" s="1249"/>
      <c r="K92" s="1249"/>
      <c r="L92" s="1249"/>
      <c r="M92" s="1249"/>
      <c r="N92" s="627"/>
      <c r="O92" s="627"/>
      <c r="P92" s="627"/>
      <c r="Q92" s="627"/>
      <c r="R92" s="627"/>
      <c r="S92" s="627"/>
      <c r="T92" s="627"/>
      <c r="U92" s="627"/>
      <c r="V92" s="627"/>
    </row>
    <row r="93" spans="1:22" ht="15" x14ac:dyDescent="0.25">
      <c r="F93" s="298"/>
      <c r="G93" s="1248" t="s">
        <v>662</v>
      </c>
      <c r="H93" s="1249"/>
      <c r="I93" s="1249"/>
      <c r="J93" s="1249"/>
      <c r="K93" s="1249"/>
      <c r="L93" s="1249"/>
      <c r="M93" s="1249"/>
      <c r="N93" s="627"/>
      <c r="O93" s="627"/>
      <c r="P93" s="627"/>
      <c r="Q93" s="627"/>
      <c r="R93" s="627"/>
      <c r="S93" s="627"/>
      <c r="T93" s="627"/>
      <c r="U93" s="627"/>
      <c r="V93" s="627"/>
    </row>
    <row r="94" spans="1:22" ht="15" x14ac:dyDescent="0.25">
      <c r="F94" s="298"/>
      <c r="G94" s="1248" t="s">
        <v>663</v>
      </c>
      <c r="H94" s="1249"/>
      <c r="I94" s="1249"/>
      <c r="J94" s="1249"/>
      <c r="K94" s="1249"/>
      <c r="L94" s="1249"/>
      <c r="M94" s="1249"/>
      <c r="N94" s="627"/>
      <c r="O94" s="627"/>
      <c r="P94" s="627"/>
      <c r="Q94" s="627"/>
      <c r="R94" s="627"/>
      <c r="S94" s="627"/>
      <c r="T94" s="627"/>
      <c r="U94" s="627"/>
      <c r="V94" s="627"/>
    </row>
    <row r="95" spans="1:22" ht="15" customHeight="1" x14ac:dyDescent="0.25">
      <c r="F95" s="298"/>
      <c r="G95" s="1248" t="s">
        <v>664</v>
      </c>
      <c r="H95" s="1249"/>
      <c r="I95" s="1249"/>
      <c r="J95" s="1249"/>
      <c r="K95" s="1249"/>
      <c r="L95" s="1249"/>
      <c r="M95" s="1249"/>
      <c r="N95" s="627"/>
      <c r="O95" s="627"/>
      <c r="P95" s="627"/>
      <c r="Q95" s="627"/>
      <c r="R95" s="627"/>
      <c r="S95" s="627"/>
      <c r="T95" s="627"/>
      <c r="U95" s="627"/>
      <c r="V95" s="627"/>
    </row>
    <row r="96" spans="1:22" ht="15" customHeight="1" x14ac:dyDescent="0.25">
      <c r="F96" s="298"/>
      <c r="G96" s="1255" t="s">
        <v>665</v>
      </c>
      <c r="H96" s="1256"/>
      <c r="I96" s="1256"/>
      <c r="J96" s="1256"/>
      <c r="K96" s="1256"/>
      <c r="L96" s="1256"/>
      <c r="M96" s="1256"/>
      <c r="N96" s="627"/>
      <c r="O96" s="627"/>
      <c r="P96" s="627"/>
      <c r="Q96" s="627"/>
      <c r="R96" s="627"/>
      <c r="S96" s="627"/>
      <c r="T96" s="627"/>
      <c r="U96" s="627"/>
      <c r="V96" s="627"/>
    </row>
    <row r="97" spans="1:22" ht="15" x14ac:dyDescent="0.25">
      <c r="G97" s="1256"/>
      <c r="H97" s="1256"/>
      <c r="I97" s="1256"/>
      <c r="J97" s="1256"/>
      <c r="K97" s="1256"/>
      <c r="L97" s="1256"/>
      <c r="M97" s="1256"/>
      <c r="N97" s="627"/>
      <c r="O97" s="627"/>
      <c r="P97" s="627"/>
      <c r="Q97" s="627"/>
      <c r="R97" s="627"/>
      <c r="S97" s="627"/>
      <c r="T97" s="627"/>
      <c r="U97" s="627"/>
      <c r="V97" s="627"/>
    </row>
    <row r="98" spans="1:22" ht="15" x14ac:dyDescent="0.25">
      <c r="F98" s="298"/>
      <c r="G98" s="1248" t="s">
        <v>666</v>
      </c>
      <c r="H98" s="1249"/>
      <c r="I98" s="1249"/>
      <c r="J98" s="1249"/>
      <c r="K98" s="1249"/>
      <c r="L98" s="1249"/>
      <c r="M98" s="1249"/>
      <c r="N98" s="627"/>
      <c r="O98" s="627"/>
      <c r="P98" s="627"/>
      <c r="Q98" s="627"/>
      <c r="R98" s="627"/>
      <c r="S98" s="627"/>
      <c r="T98" s="627"/>
      <c r="U98" s="627"/>
      <c r="V98" s="627"/>
    </row>
    <row r="99" spans="1:22" ht="15" x14ac:dyDescent="0.25">
      <c r="F99" s="298"/>
      <c r="G99" s="643" t="s">
        <v>889</v>
      </c>
      <c r="H99" s="643"/>
      <c r="I99" s="643"/>
      <c r="J99" s="643"/>
      <c r="K99" s="643"/>
      <c r="L99" s="643"/>
      <c r="M99" s="643"/>
      <c r="N99" s="627"/>
      <c r="O99" s="627"/>
      <c r="P99" s="627"/>
      <c r="Q99" s="627"/>
      <c r="R99" s="627"/>
      <c r="S99" s="627"/>
      <c r="T99" s="627"/>
      <c r="U99" s="627"/>
      <c r="V99" s="627"/>
    </row>
    <row r="100" spans="1:22" ht="15" x14ac:dyDescent="0.25">
      <c r="F100" s="298"/>
      <c r="G100" s="643" t="s">
        <v>890</v>
      </c>
      <c r="H100" s="643"/>
      <c r="I100" s="643"/>
      <c r="J100" s="643"/>
      <c r="K100" s="643"/>
      <c r="L100" s="643"/>
      <c r="M100" s="643"/>
      <c r="N100" s="627"/>
      <c r="O100" s="627"/>
      <c r="P100" s="627"/>
      <c r="Q100" s="627"/>
      <c r="R100" s="627"/>
      <c r="S100" s="627"/>
      <c r="T100" s="627"/>
      <c r="U100" s="627"/>
      <c r="V100" s="627"/>
    </row>
    <row r="101" spans="1:22" ht="15" x14ac:dyDescent="0.25">
      <c r="F101" s="633"/>
      <c r="H101" s="636"/>
      <c r="J101" s="633"/>
      <c r="K101" s="633"/>
      <c r="L101" s="633"/>
      <c r="M101" s="639"/>
      <c r="N101" s="627"/>
      <c r="O101" s="627"/>
      <c r="P101" s="627"/>
      <c r="Q101" s="627"/>
      <c r="R101" s="627"/>
      <c r="S101" s="627"/>
      <c r="T101" s="627"/>
      <c r="U101" s="627"/>
      <c r="V101" s="627"/>
    </row>
    <row r="102" spans="1:22" ht="15" x14ac:dyDescent="0.25">
      <c r="A102" s="1253" t="s">
        <v>667</v>
      </c>
      <c r="B102" s="1253"/>
      <c r="C102" s="1253"/>
      <c r="D102" s="1253"/>
      <c r="E102" s="1253"/>
      <c r="F102" s="1253"/>
      <c r="G102" s="1253"/>
      <c r="H102" s="1253"/>
      <c r="I102" s="1253"/>
      <c r="J102" s="1253"/>
      <c r="K102" s="1253"/>
      <c r="L102" s="1253"/>
      <c r="M102" s="1253"/>
      <c r="N102" s="627"/>
      <c r="O102" s="627"/>
      <c r="P102" s="627"/>
      <c r="Q102" s="627"/>
      <c r="R102" s="627"/>
      <c r="S102" s="627"/>
      <c r="T102" s="627"/>
      <c r="U102" s="627"/>
      <c r="V102" s="627"/>
    </row>
    <row r="103" spans="1:22" ht="15" x14ac:dyDescent="0.25">
      <c r="B103" s="634" t="s">
        <v>511</v>
      </c>
      <c r="F103" s="302"/>
      <c r="G103" s="650" t="s">
        <v>684</v>
      </c>
      <c r="H103" s="650"/>
      <c r="I103" s="651"/>
      <c r="J103" s="651"/>
      <c r="K103" s="651"/>
      <c r="L103" s="651"/>
      <c r="M103" s="651"/>
      <c r="N103" s="627"/>
      <c r="O103" s="627"/>
      <c r="P103" s="627"/>
      <c r="Q103" s="627"/>
      <c r="R103" s="627"/>
      <c r="S103" s="627"/>
      <c r="T103" s="627"/>
      <c r="U103" s="627"/>
      <c r="V103" s="627"/>
    </row>
    <row r="104" spans="1:22" ht="15" x14ac:dyDescent="0.25">
      <c r="B104" s="1257" t="s">
        <v>480</v>
      </c>
      <c r="C104" s="1257"/>
      <c r="D104" s="1257"/>
      <c r="E104" s="1257"/>
      <c r="F104" s="652" t="s">
        <v>676</v>
      </c>
      <c r="G104" s="653"/>
      <c r="H104" s="653"/>
      <c r="I104" s="653"/>
      <c r="J104" s="653"/>
      <c r="K104" s="653"/>
      <c r="L104" s="653"/>
      <c r="M104" s="653"/>
      <c r="N104" s="627"/>
      <c r="O104" s="627"/>
      <c r="P104" s="627"/>
      <c r="Q104" s="627"/>
      <c r="R104" s="627"/>
      <c r="S104" s="627"/>
      <c r="T104" s="627"/>
      <c r="U104" s="627"/>
      <c r="V104" s="627"/>
    </row>
    <row r="105" spans="1:22" ht="15.75" customHeight="1" x14ac:dyDescent="0.25">
      <c r="B105" s="1258"/>
      <c r="C105" s="1258"/>
      <c r="D105" s="1258"/>
      <c r="E105" s="1258"/>
      <c r="G105" s="298"/>
      <c r="H105" s="1252" t="s">
        <v>688</v>
      </c>
      <c r="I105" s="1252"/>
      <c r="J105" s="1252"/>
      <c r="K105" s="1252"/>
      <c r="L105" s="1252"/>
      <c r="M105" s="1252"/>
      <c r="N105" s="639"/>
      <c r="O105" s="627"/>
      <c r="P105" s="627"/>
      <c r="Q105" s="627"/>
      <c r="R105" s="627"/>
      <c r="S105" s="627"/>
      <c r="T105" s="627"/>
      <c r="U105" s="627"/>
      <c r="V105" s="627"/>
    </row>
    <row r="106" spans="1:22" ht="15" customHeight="1" x14ac:dyDescent="0.25">
      <c r="G106" s="652"/>
      <c r="H106" s="1252"/>
      <c r="I106" s="1252"/>
      <c r="J106" s="1252"/>
      <c r="K106" s="1252"/>
      <c r="L106" s="1252"/>
      <c r="M106" s="1252"/>
      <c r="N106" s="639"/>
      <c r="O106" s="627"/>
      <c r="P106" s="627"/>
      <c r="Q106" s="627"/>
      <c r="R106" s="627"/>
      <c r="S106" s="627"/>
      <c r="T106" s="627"/>
      <c r="U106" s="627"/>
      <c r="V106" s="627"/>
    </row>
    <row r="107" spans="1:22" ht="15.75" customHeight="1" x14ac:dyDescent="0.25">
      <c r="F107" s="634" t="s">
        <v>799</v>
      </c>
      <c r="N107" s="639"/>
      <c r="O107" s="627"/>
      <c r="P107" s="627"/>
      <c r="Q107" s="627"/>
      <c r="R107" s="627"/>
      <c r="S107" s="627"/>
      <c r="T107" s="627"/>
      <c r="U107" s="627"/>
      <c r="V107" s="627"/>
    </row>
    <row r="108" spans="1:22" ht="15.75" customHeight="1" x14ac:dyDescent="0.25">
      <c r="G108" s="298"/>
      <c r="H108" s="627" t="s">
        <v>800</v>
      </c>
      <c r="I108" s="653"/>
      <c r="J108" s="653"/>
      <c r="K108" s="653"/>
      <c r="L108" s="653"/>
      <c r="N108" s="639"/>
      <c r="O108" s="627"/>
      <c r="P108" s="627"/>
      <c r="Q108" s="627"/>
      <c r="R108" s="627"/>
      <c r="S108" s="627"/>
      <c r="T108" s="627"/>
      <c r="U108" s="627"/>
      <c r="V108" s="627"/>
    </row>
    <row r="109" spans="1:22" ht="15" customHeight="1" x14ac:dyDescent="0.25">
      <c r="F109" s="634" t="s">
        <v>670</v>
      </c>
      <c r="G109" s="652"/>
      <c r="H109" s="639"/>
      <c r="I109" s="639"/>
      <c r="J109" s="639"/>
      <c r="K109" s="639"/>
      <c r="L109" s="639"/>
      <c r="M109" s="639"/>
      <c r="N109" s="639"/>
      <c r="O109" s="627"/>
      <c r="P109" s="627"/>
      <c r="Q109" s="627"/>
      <c r="R109" s="627"/>
      <c r="S109" s="627"/>
      <c r="T109" s="627"/>
      <c r="U109" s="627"/>
      <c r="V109" s="627"/>
    </row>
    <row r="110" spans="1:22" ht="15.75" customHeight="1" x14ac:dyDescent="0.25">
      <c r="G110" s="298"/>
      <c r="H110" s="654" t="s">
        <v>517</v>
      </c>
      <c r="I110" s="654"/>
      <c r="J110" s="654"/>
      <c r="K110" s="654"/>
      <c r="L110" s="654"/>
      <c r="M110" s="654"/>
      <c r="N110" s="639"/>
      <c r="O110" s="627"/>
      <c r="P110" s="627"/>
      <c r="Q110" s="627"/>
      <c r="R110" s="627"/>
      <c r="S110" s="627"/>
      <c r="T110" s="627"/>
      <c r="U110" s="627"/>
      <c r="V110" s="627"/>
    </row>
    <row r="111" spans="1:22" ht="15" x14ac:dyDescent="0.25">
      <c r="G111" s="298"/>
      <c r="H111" s="655" t="s">
        <v>519</v>
      </c>
      <c r="I111" s="643"/>
      <c r="J111" s="643"/>
      <c r="K111" s="643"/>
      <c r="L111" s="643"/>
      <c r="M111" s="643"/>
      <c r="N111" s="627"/>
      <c r="O111" s="627"/>
      <c r="P111" s="627"/>
      <c r="Q111" s="627"/>
      <c r="R111" s="627"/>
      <c r="S111" s="627"/>
      <c r="T111" s="627"/>
      <c r="U111" s="627"/>
      <c r="V111" s="627"/>
    </row>
    <row r="112" spans="1:22" ht="15.75" customHeight="1" x14ac:dyDescent="0.25">
      <c r="G112" s="298"/>
      <c r="H112" s="627" t="s">
        <v>671</v>
      </c>
      <c r="I112" s="656"/>
      <c r="J112" s="656"/>
      <c r="K112" s="656"/>
      <c r="L112" s="656"/>
      <c r="M112" s="656"/>
      <c r="N112" s="627"/>
      <c r="O112" s="627"/>
      <c r="P112" s="627"/>
      <c r="Q112" s="627"/>
      <c r="R112" s="627"/>
      <c r="S112" s="627"/>
      <c r="T112" s="627"/>
      <c r="U112" s="627"/>
      <c r="V112" s="627"/>
    </row>
    <row r="113" spans="6:22" ht="15.75" customHeight="1" x14ac:dyDescent="0.25">
      <c r="F113" s="633"/>
      <c r="G113" s="298"/>
      <c r="H113" s="655" t="s">
        <v>518</v>
      </c>
      <c r="I113" s="633"/>
      <c r="J113" s="633"/>
      <c r="K113" s="633"/>
      <c r="L113" s="633"/>
      <c r="M113" s="633"/>
      <c r="N113" s="627"/>
      <c r="O113" s="627"/>
      <c r="P113" s="627"/>
      <c r="Q113" s="627"/>
      <c r="R113" s="627"/>
      <c r="S113" s="627"/>
      <c r="T113" s="627"/>
      <c r="U113" s="627"/>
      <c r="V113" s="627"/>
    </row>
    <row r="114" spans="6:22" ht="15.75" customHeight="1" x14ac:dyDescent="0.25">
      <c r="F114" s="634" t="s">
        <v>675</v>
      </c>
      <c r="N114" s="639"/>
      <c r="O114" s="627"/>
      <c r="P114" s="627"/>
      <c r="Q114" s="627"/>
      <c r="R114" s="627"/>
      <c r="S114" s="627"/>
      <c r="T114" s="627"/>
      <c r="U114" s="627"/>
      <c r="V114" s="627"/>
    </row>
    <row r="115" spans="6:22" ht="15.75" customHeight="1" x14ac:dyDescent="0.25">
      <c r="G115" s="298"/>
      <c r="H115" s="627" t="s">
        <v>672</v>
      </c>
      <c r="I115" s="653"/>
      <c r="J115" s="653"/>
      <c r="K115" s="653"/>
      <c r="L115" s="653"/>
      <c r="N115" s="639"/>
      <c r="O115" s="627"/>
      <c r="P115" s="627"/>
      <c r="Q115" s="627"/>
      <c r="R115" s="627"/>
      <c r="S115" s="627"/>
      <c r="T115" s="627"/>
      <c r="U115" s="627"/>
      <c r="V115" s="627"/>
    </row>
    <row r="116" spans="6:22" ht="15.75" customHeight="1" x14ac:dyDescent="0.25">
      <c r="G116" s="298"/>
      <c r="H116" s="657" t="s">
        <v>678</v>
      </c>
      <c r="I116" s="639"/>
      <c r="J116" s="639"/>
      <c r="K116" s="639"/>
      <c r="L116" s="639"/>
      <c r="M116" s="653"/>
      <c r="N116" s="639"/>
      <c r="O116" s="627"/>
      <c r="P116" s="627"/>
      <c r="Q116" s="627"/>
      <c r="R116" s="627"/>
      <c r="S116" s="627"/>
      <c r="T116" s="627"/>
      <c r="U116" s="627"/>
      <c r="V116" s="627"/>
    </row>
    <row r="117" spans="6:22" ht="15.75" customHeight="1" x14ac:dyDescent="0.25">
      <c r="F117" s="1254" t="s">
        <v>685</v>
      </c>
      <c r="G117" s="1254"/>
      <c r="H117" s="1254"/>
      <c r="I117" s="1254"/>
      <c r="J117" s="1254"/>
      <c r="K117" s="1254"/>
      <c r="L117" s="1254"/>
      <c r="M117" s="1254"/>
      <c r="N117" s="639"/>
      <c r="O117" s="627"/>
      <c r="P117" s="627"/>
      <c r="Q117" s="627"/>
      <c r="R117" s="627"/>
      <c r="S117" s="627"/>
      <c r="T117" s="627"/>
      <c r="U117" s="627"/>
      <c r="V117" s="627"/>
    </row>
    <row r="118" spans="6:22" ht="15.75" customHeight="1" x14ac:dyDescent="0.25">
      <c r="G118" s="298"/>
      <c r="H118" s="627" t="s">
        <v>673</v>
      </c>
      <c r="I118" s="639"/>
      <c r="J118" s="639"/>
      <c r="K118" s="639"/>
      <c r="L118" s="639"/>
      <c r="M118" s="639"/>
      <c r="N118" s="627"/>
      <c r="O118" s="627"/>
      <c r="P118" s="627"/>
      <c r="Q118" s="627"/>
      <c r="R118" s="627"/>
      <c r="S118" s="627"/>
      <c r="T118" s="627"/>
      <c r="U118" s="627"/>
      <c r="V118" s="627"/>
    </row>
    <row r="119" spans="6:22" ht="15.75" customHeight="1" x14ac:dyDescent="0.25">
      <c r="G119" s="298"/>
      <c r="H119" s="627" t="s">
        <v>674</v>
      </c>
      <c r="N119" s="627"/>
      <c r="O119" s="627"/>
      <c r="P119" s="627"/>
      <c r="Q119" s="627"/>
      <c r="R119" s="627"/>
      <c r="S119" s="627"/>
      <c r="T119" s="627"/>
      <c r="U119" s="627"/>
      <c r="V119" s="627"/>
    </row>
    <row r="120" spans="6:22" ht="15.75" customHeight="1" x14ac:dyDescent="0.25">
      <c r="F120" s="1254" t="s">
        <v>680</v>
      </c>
      <c r="G120" s="1254"/>
      <c r="H120" s="1254"/>
      <c r="I120" s="1254"/>
      <c r="J120" s="1254"/>
      <c r="K120" s="1254"/>
      <c r="L120" s="1254"/>
      <c r="M120" s="1254"/>
      <c r="N120" s="639"/>
      <c r="O120" s="627"/>
      <c r="P120" s="627"/>
      <c r="Q120" s="627"/>
      <c r="R120" s="627"/>
      <c r="S120" s="627"/>
      <c r="T120" s="627"/>
      <c r="U120" s="627"/>
      <c r="V120" s="627"/>
    </row>
    <row r="121" spans="6:22" ht="15.75" customHeight="1" x14ac:dyDescent="0.25">
      <c r="G121" s="298"/>
      <c r="H121" s="627" t="s">
        <v>679</v>
      </c>
      <c r="I121" s="639"/>
      <c r="J121" s="639"/>
      <c r="K121" s="639"/>
      <c r="L121" s="639"/>
      <c r="M121" s="639"/>
      <c r="N121" s="627"/>
      <c r="O121" s="627"/>
      <c r="P121" s="627"/>
      <c r="Q121" s="627"/>
      <c r="R121" s="627"/>
      <c r="S121" s="627"/>
      <c r="T121" s="627"/>
      <c r="U121" s="627"/>
      <c r="V121" s="627"/>
    </row>
    <row r="122" spans="6:22" ht="15.75" customHeight="1" x14ac:dyDescent="0.25">
      <c r="G122" s="298"/>
      <c r="H122" s="627" t="s">
        <v>677</v>
      </c>
      <c r="I122" s="639"/>
      <c r="J122" s="639"/>
      <c r="K122" s="639"/>
      <c r="L122" s="639"/>
      <c r="M122" s="639"/>
      <c r="N122" s="627"/>
      <c r="O122" s="627"/>
      <c r="P122" s="627"/>
      <c r="Q122" s="627"/>
      <c r="R122" s="627"/>
      <c r="S122" s="627"/>
      <c r="T122" s="627"/>
      <c r="U122" s="627"/>
      <c r="V122" s="627"/>
    </row>
    <row r="123" spans="6:22" ht="15.75" customHeight="1" x14ac:dyDescent="0.25">
      <c r="G123" s="298"/>
      <c r="H123" s="627" t="s">
        <v>686</v>
      </c>
      <c r="I123" s="639"/>
      <c r="J123" s="639"/>
      <c r="K123" s="639"/>
      <c r="L123" s="639"/>
      <c r="M123" s="639"/>
      <c r="N123" s="627"/>
      <c r="O123" s="627"/>
      <c r="P123" s="627"/>
      <c r="Q123" s="627"/>
      <c r="R123" s="627"/>
      <c r="S123" s="627"/>
      <c r="T123" s="627"/>
      <c r="U123" s="627"/>
      <c r="V123" s="627"/>
    </row>
    <row r="124" spans="6:22" ht="15.75" customHeight="1" x14ac:dyDescent="0.25">
      <c r="G124" s="298"/>
      <c r="H124" s="627" t="s">
        <v>681</v>
      </c>
      <c r="N124" s="627"/>
      <c r="O124" s="627"/>
      <c r="P124" s="627"/>
      <c r="Q124" s="627"/>
      <c r="R124" s="627"/>
      <c r="S124" s="627"/>
      <c r="T124" s="627"/>
      <c r="U124" s="627"/>
      <c r="V124" s="627"/>
    </row>
    <row r="125" spans="6:22" ht="15.75" customHeight="1" x14ac:dyDescent="0.25">
      <c r="F125" s="652" t="s">
        <v>797</v>
      </c>
      <c r="G125" s="639"/>
      <c r="H125" s="639"/>
      <c r="I125" s="639"/>
      <c r="J125" s="639"/>
      <c r="K125" s="639"/>
      <c r="L125" s="639"/>
      <c r="M125" s="639"/>
      <c r="N125" s="627"/>
      <c r="O125" s="627"/>
      <c r="P125" s="627"/>
      <c r="Q125" s="627"/>
      <c r="R125" s="627"/>
      <c r="S125" s="627"/>
      <c r="T125" s="627"/>
      <c r="U125" s="627"/>
      <c r="V125" s="627"/>
    </row>
    <row r="126" spans="6:22" ht="15.75" customHeight="1" x14ac:dyDescent="0.25">
      <c r="G126" s="298"/>
      <c r="H126" s="627" t="s">
        <v>798</v>
      </c>
      <c r="N126" s="627"/>
      <c r="O126" s="627"/>
      <c r="P126" s="627"/>
      <c r="Q126" s="627"/>
      <c r="R126" s="627"/>
      <c r="S126" s="627"/>
      <c r="T126" s="627"/>
      <c r="U126" s="627"/>
      <c r="V126" s="627"/>
    </row>
    <row r="127" spans="6:22" ht="15.75" customHeight="1" x14ac:dyDescent="0.25">
      <c r="F127" s="652" t="s">
        <v>682</v>
      </c>
      <c r="G127" s="639"/>
      <c r="H127" s="639"/>
      <c r="I127" s="639"/>
      <c r="J127" s="639"/>
      <c r="K127" s="639"/>
      <c r="L127" s="639"/>
      <c r="M127" s="639"/>
      <c r="N127" s="627"/>
      <c r="O127" s="627"/>
      <c r="P127" s="627"/>
      <c r="Q127" s="627"/>
      <c r="R127" s="627"/>
      <c r="S127" s="627"/>
      <c r="T127" s="627"/>
      <c r="U127" s="627"/>
      <c r="V127" s="627"/>
    </row>
    <row r="128" spans="6:22" ht="15.75" customHeight="1" x14ac:dyDescent="0.25">
      <c r="G128" s="298"/>
      <c r="H128" s="627" t="s">
        <v>683</v>
      </c>
      <c r="N128" s="627"/>
      <c r="O128" s="627"/>
      <c r="P128" s="627"/>
      <c r="Q128" s="627"/>
      <c r="R128" s="627"/>
      <c r="S128" s="627"/>
      <c r="T128" s="627"/>
      <c r="U128" s="627"/>
      <c r="V128" s="627"/>
    </row>
    <row r="129" spans="6:22" ht="15.75" customHeight="1" x14ac:dyDescent="0.25">
      <c r="G129" s="298"/>
      <c r="H129" s="657" t="s">
        <v>516</v>
      </c>
      <c r="I129" s="639"/>
      <c r="J129" s="639"/>
      <c r="K129" s="639"/>
      <c r="L129" s="639"/>
      <c r="M129" s="639"/>
      <c r="N129" s="639"/>
      <c r="O129" s="627"/>
      <c r="P129" s="627"/>
      <c r="Q129" s="627"/>
      <c r="R129" s="627"/>
      <c r="S129" s="627"/>
      <c r="T129" s="627"/>
      <c r="U129" s="627"/>
      <c r="V129" s="627"/>
    </row>
    <row r="130" spans="6:22" ht="15.75" customHeight="1" x14ac:dyDescent="0.25">
      <c r="G130" s="298"/>
      <c r="H130" s="657" t="s">
        <v>526</v>
      </c>
      <c r="I130" s="639"/>
      <c r="J130" s="639"/>
      <c r="K130" s="639"/>
      <c r="L130" s="639"/>
      <c r="M130" s="639"/>
      <c r="N130" s="639"/>
      <c r="O130" s="627"/>
      <c r="P130" s="627"/>
      <c r="Q130" s="627"/>
      <c r="R130" s="627"/>
      <c r="S130" s="627"/>
      <c r="T130" s="627"/>
      <c r="U130" s="627"/>
      <c r="V130" s="627"/>
    </row>
    <row r="131" spans="6:22" ht="15.75" customHeight="1" x14ac:dyDescent="0.25">
      <c r="G131" s="298"/>
      <c r="H131" s="657" t="s">
        <v>513</v>
      </c>
      <c r="I131" s="639"/>
      <c r="J131" s="639"/>
      <c r="K131" s="639"/>
      <c r="L131" s="639"/>
      <c r="M131" s="639"/>
      <c r="N131" s="627"/>
      <c r="O131" s="627"/>
      <c r="P131" s="627"/>
      <c r="Q131" s="627"/>
      <c r="R131" s="627"/>
      <c r="S131" s="627"/>
      <c r="T131" s="627"/>
      <c r="U131" s="627"/>
      <c r="V131" s="627"/>
    </row>
    <row r="132" spans="6:22" ht="15.75" customHeight="1" x14ac:dyDescent="0.25">
      <c r="G132" s="298"/>
      <c r="H132" s="657" t="s">
        <v>515</v>
      </c>
      <c r="I132" s="639"/>
      <c r="J132" s="639"/>
      <c r="K132" s="639"/>
      <c r="L132" s="639"/>
      <c r="M132" s="639"/>
      <c r="N132" s="627"/>
      <c r="O132" s="627"/>
      <c r="P132" s="627"/>
      <c r="Q132" s="627"/>
      <c r="R132" s="627"/>
      <c r="S132" s="627"/>
      <c r="T132" s="627"/>
      <c r="U132" s="627"/>
      <c r="V132" s="627"/>
    </row>
    <row r="133" spans="6:22" ht="15.75" customHeight="1" x14ac:dyDescent="0.25">
      <c r="G133" s="298"/>
      <c r="H133" s="657" t="s">
        <v>514</v>
      </c>
      <c r="I133" s="639"/>
      <c r="J133" s="639"/>
      <c r="K133" s="639"/>
      <c r="L133" s="639"/>
      <c r="M133" s="639"/>
      <c r="N133" s="627"/>
      <c r="O133" s="627"/>
      <c r="P133" s="627"/>
      <c r="Q133" s="627"/>
      <c r="R133" s="627"/>
      <c r="S133" s="627"/>
      <c r="T133" s="627"/>
      <c r="U133" s="627"/>
      <c r="V133" s="627"/>
    </row>
    <row r="134" spans="6:22" ht="15.75" customHeight="1" x14ac:dyDescent="0.25">
      <c r="F134" s="652" t="s">
        <v>697</v>
      </c>
      <c r="G134" s="653"/>
      <c r="H134" s="653"/>
      <c r="I134" s="653"/>
      <c r="J134" s="653"/>
      <c r="K134" s="653"/>
      <c r="L134" s="653"/>
      <c r="M134" s="653"/>
      <c r="N134" s="627"/>
      <c r="O134" s="627"/>
      <c r="P134" s="627"/>
      <c r="Q134" s="627"/>
      <c r="R134" s="627"/>
      <c r="S134" s="627"/>
      <c r="T134" s="627"/>
      <c r="U134" s="627"/>
      <c r="V134" s="627"/>
    </row>
    <row r="135" spans="6:22" ht="15.75" customHeight="1" x14ac:dyDescent="0.25">
      <c r="G135" s="298"/>
      <c r="H135" s="657" t="s">
        <v>699</v>
      </c>
      <c r="I135" s="643"/>
      <c r="J135" s="643"/>
      <c r="K135" s="643"/>
      <c r="L135" s="643"/>
      <c r="M135" s="643"/>
      <c r="N135" s="627"/>
      <c r="O135" s="627"/>
      <c r="P135" s="627"/>
      <c r="Q135" s="627"/>
      <c r="R135" s="627"/>
      <c r="S135" s="627"/>
      <c r="T135" s="627"/>
      <c r="U135" s="627"/>
      <c r="V135" s="627"/>
    </row>
    <row r="136" spans="6:22" ht="15.75" customHeight="1" x14ac:dyDescent="0.25">
      <c r="G136" s="298"/>
      <c r="H136" s="657" t="s">
        <v>700</v>
      </c>
      <c r="I136" s="643"/>
      <c r="J136" s="643"/>
      <c r="K136" s="643"/>
      <c r="L136" s="643"/>
      <c r="M136" s="643"/>
      <c r="N136" s="627"/>
      <c r="O136" s="627"/>
      <c r="P136" s="627"/>
      <c r="Q136" s="627"/>
      <c r="R136" s="627"/>
      <c r="S136" s="627"/>
      <c r="T136" s="627"/>
      <c r="U136" s="627"/>
      <c r="V136" s="627"/>
    </row>
    <row r="137" spans="6:22" ht="15.75" customHeight="1" x14ac:dyDescent="0.25">
      <c r="F137" s="652" t="s">
        <v>698</v>
      </c>
      <c r="G137" s="653"/>
      <c r="H137" s="653"/>
      <c r="I137" s="653"/>
      <c r="J137" s="653"/>
      <c r="K137" s="653"/>
      <c r="L137" s="653"/>
      <c r="M137" s="653"/>
      <c r="N137" s="627"/>
      <c r="O137" s="627"/>
      <c r="P137" s="627"/>
      <c r="Q137" s="627"/>
      <c r="R137" s="627"/>
      <c r="S137" s="627"/>
      <c r="T137" s="627"/>
      <c r="U137" s="627"/>
      <c r="V137" s="627"/>
    </row>
    <row r="138" spans="6:22" ht="15.75" customHeight="1" x14ac:dyDescent="0.25">
      <c r="G138" s="298"/>
      <c r="H138" s="1245" t="s">
        <v>1024</v>
      </c>
      <c r="I138" s="1245"/>
      <c r="J138" s="1245"/>
      <c r="K138" s="1245"/>
      <c r="L138" s="1245"/>
      <c r="M138" s="1245"/>
      <c r="N138" s="627"/>
      <c r="O138" s="627"/>
      <c r="P138" s="627"/>
      <c r="Q138" s="627"/>
      <c r="R138" s="627"/>
      <c r="S138" s="627"/>
      <c r="T138" s="627"/>
      <c r="U138" s="627"/>
      <c r="V138" s="627"/>
    </row>
    <row r="139" spans="6:22" ht="15.75" customHeight="1" x14ac:dyDescent="0.25">
      <c r="G139" s="298"/>
      <c r="H139" s="654" t="s">
        <v>701</v>
      </c>
      <c r="I139" s="658"/>
      <c r="J139" s="658"/>
      <c r="K139" s="658"/>
      <c r="L139" s="658"/>
      <c r="M139" s="658"/>
      <c r="N139" s="627"/>
      <c r="O139" s="627"/>
      <c r="P139" s="627"/>
      <c r="Q139" s="627"/>
      <c r="R139" s="627"/>
      <c r="S139" s="627"/>
      <c r="T139" s="627"/>
      <c r="U139" s="627"/>
      <c r="V139" s="627"/>
    </row>
    <row r="140" spans="6:22" ht="15.75" customHeight="1" x14ac:dyDescent="0.25">
      <c r="F140" s="652" t="s">
        <v>702</v>
      </c>
      <c r="G140" s="653"/>
      <c r="H140" s="653"/>
      <c r="I140" s="653"/>
      <c r="J140" s="653"/>
      <c r="K140" s="653"/>
      <c r="L140" s="653"/>
      <c r="M140" s="653"/>
      <c r="N140" s="627"/>
      <c r="O140" s="627"/>
      <c r="P140" s="627"/>
      <c r="Q140" s="627"/>
      <c r="R140" s="627"/>
      <c r="S140" s="627"/>
      <c r="T140" s="627"/>
      <c r="U140" s="627"/>
      <c r="V140" s="627"/>
    </row>
    <row r="141" spans="6:22" ht="15.75" customHeight="1" x14ac:dyDescent="0.25">
      <c r="G141" s="298"/>
      <c r="H141" s="643" t="s">
        <v>704</v>
      </c>
      <c r="I141" s="643"/>
      <c r="J141" s="643"/>
      <c r="K141" s="643"/>
      <c r="L141" s="643"/>
      <c r="M141" s="643"/>
      <c r="N141" s="627"/>
      <c r="O141" s="627"/>
      <c r="P141" s="627"/>
      <c r="Q141" s="627"/>
      <c r="R141" s="627"/>
      <c r="S141" s="627"/>
      <c r="T141" s="627"/>
      <c r="U141" s="627"/>
      <c r="V141" s="627"/>
    </row>
    <row r="142" spans="6:22" ht="15.75" customHeight="1" x14ac:dyDescent="0.25">
      <c r="G142" s="298"/>
      <c r="H142" s="643" t="s">
        <v>703</v>
      </c>
      <c r="I142" s="643"/>
      <c r="J142" s="643"/>
      <c r="K142" s="643"/>
      <c r="L142" s="643"/>
      <c r="M142" s="643"/>
      <c r="N142" s="627"/>
      <c r="O142" s="627"/>
      <c r="P142" s="627"/>
      <c r="Q142" s="627"/>
      <c r="R142" s="627"/>
      <c r="S142" s="627"/>
      <c r="T142" s="627"/>
      <c r="U142" s="627"/>
      <c r="V142" s="627"/>
    </row>
    <row r="143" spans="6:22" ht="15.75" customHeight="1" x14ac:dyDescent="0.25">
      <c r="F143" s="652" t="s">
        <v>705</v>
      </c>
      <c r="G143" s="653"/>
      <c r="H143" s="653"/>
      <c r="I143" s="653"/>
      <c r="J143" s="653"/>
      <c r="K143" s="653"/>
      <c r="L143" s="653"/>
      <c r="M143" s="653"/>
      <c r="N143" s="627"/>
      <c r="O143" s="627"/>
      <c r="P143" s="627"/>
      <c r="Q143" s="627"/>
      <c r="R143" s="627"/>
      <c r="S143" s="627"/>
      <c r="T143" s="627"/>
      <c r="U143" s="627"/>
      <c r="V143" s="627"/>
    </row>
    <row r="144" spans="6:22" ht="15.75" customHeight="1" x14ac:dyDescent="0.25">
      <c r="G144" s="298"/>
      <c r="H144" s="657" t="s">
        <v>704</v>
      </c>
      <c r="I144" s="643"/>
      <c r="J144" s="643"/>
      <c r="K144" s="643"/>
      <c r="L144" s="643"/>
      <c r="M144" s="643"/>
      <c r="N144" s="627"/>
      <c r="O144" s="627"/>
      <c r="P144" s="627"/>
      <c r="Q144" s="627"/>
      <c r="R144" s="627"/>
      <c r="S144" s="627"/>
      <c r="T144" s="627"/>
      <c r="U144" s="627"/>
      <c r="V144" s="627"/>
    </row>
    <row r="145" spans="7:22" ht="15.75" customHeight="1" x14ac:dyDescent="0.25">
      <c r="G145" s="298"/>
      <c r="H145" s="657" t="s">
        <v>706</v>
      </c>
      <c r="I145" s="643"/>
      <c r="J145" s="643"/>
      <c r="K145" s="643"/>
      <c r="L145" s="643"/>
      <c r="M145" s="643"/>
      <c r="N145" s="627"/>
      <c r="O145" s="627"/>
      <c r="P145" s="627"/>
      <c r="Q145" s="627"/>
      <c r="R145" s="627"/>
      <c r="S145" s="627"/>
      <c r="T145" s="627"/>
      <c r="U145" s="627"/>
      <c r="V145" s="627"/>
    </row>
    <row r="146" spans="7:22" ht="15.75" customHeight="1" x14ac:dyDescent="0.25">
      <c r="G146" s="298"/>
      <c r="H146" s="657" t="s">
        <v>707</v>
      </c>
      <c r="I146" s="643"/>
      <c r="J146" s="643"/>
      <c r="K146" s="643"/>
      <c r="L146" s="643"/>
      <c r="M146" s="643"/>
      <c r="N146" s="627"/>
      <c r="O146" s="627"/>
      <c r="P146" s="627"/>
      <c r="Q146" s="627"/>
      <c r="R146" s="627"/>
      <c r="S146" s="627"/>
      <c r="T146" s="627"/>
      <c r="U146" s="627"/>
      <c r="V146" s="627"/>
    </row>
  </sheetData>
  <sheetProtection selectLockedCells="1" selectUnlockedCells="1"/>
  <mergeCells count="31">
    <mergeCell ref="H138:M138"/>
    <mergeCell ref="G93:M93"/>
    <mergeCell ref="G84:M84"/>
    <mergeCell ref="G92:M92"/>
    <mergeCell ref="A79:M79"/>
    <mergeCell ref="H105:M106"/>
    <mergeCell ref="F120:M120"/>
    <mergeCell ref="H68:M69"/>
    <mergeCell ref="H74:M75"/>
    <mergeCell ref="A102:M102"/>
    <mergeCell ref="F117:M117"/>
    <mergeCell ref="G96:M97"/>
    <mergeCell ref="B104:E105"/>
    <mergeCell ref="G94:M94"/>
    <mergeCell ref="G95:M95"/>
    <mergeCell ref="G98:M98"/>
    <mergeCell ref="H71:M73"/>
    <mergeCell ref="H76:M77"/>
    <mergeCell ref="G48:M48"/>
    <mergeCell ref="A1:M1"/>
    <mergeCell ref="G37:M38"/>
    <mergeCell ref="H55:M55"/>
    <mergeCell ref="H58:M58"/>
    <mergeCell ref="G30:M30"/>
    <mergeCell ref="G31:M31"/>
    <mergeCell ref="G32:M32"/>
    <mergeCell ref="G36:M36"/>
    <mergeCell ref="G22:M22"/>
    <mergeCell ref="G23:M23"/>
    <mergeCell ref="G24:M24"/>
    <mergeCell ref="G25:M25"/>
  </mergeCells>
  <pageMargins left="0.7" right="0.7" top="0.75" bottom="0.75" header="0.3" footer="0.3"/>
  <pageSetup scale="91" orientation="portrait" r:id="rId1"/>
  <rowBreaks count="2" manualBreakCount="2">
    <brk id="49" max="12" man="1"/>
    <brk id="10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K34"/>
  <sheetViews>
    <sheetView workbookViewId="0"/>
  </sheetViews>
  <sheetFormatPr defaultColWidth="9.140625" defaultRowHeight="15" x14ac:dyDescent="0.25"/>
  <cols>
    <col min="1" max="1" width="1.7109375" style="672" customWidth="1"/>
    <col min="2" max="2" width="3.28515625" style="672" customWidth="1"/>
    <col min="3" max="3" width="0.85546875" style="672" customWidth="1"/>
    <col min="4" max="4" width="3.28515625" style="672" customWidth="1"/>
    <col min="5" max="5" width="44.28515625" style="672" customWidth="1"/>
    <col min="6" max="7" width="12.85546875" style="672" customWidth="1"/>
    <col min="8" max="8" width="13.85546875" style="672" customWidth="1"/>
    <col min="9" max="9" width="1.5703125" style="672" customWidth="1"/>
    <col min="10" max="16384" width="9.140625" style="672"/>
  </cols>
  <sheetData>
    <row r="1" spans="2:8" ht="18.75" x14ac:dyDescent="0.3">
      <c r="B1" s="1272" t="s">
        <v>876</v>
      </c>
      <c r="C1" s="1272"/>
      <c r="D1" s="1272"/>
      <c r="E1" s="1272"/>
      <c r="F1" s="1272"/>
      <c r="G1" s="1272"/>
      <c r="H1" s="1272"/>
    </row>
    <row r="3" spans="2:8" x14ac:dyDescent="0.25">
      <c r="B3" s="349"/>
      <c r="C3" s="735"/>
      <c r="D3" s="1376" t="s">
        <v>708</v>
      </c>
      <c r="E3" s="1376"/>
      <c r="F3" s="1376"/>
      <c r="G3" s="1376"/>
      <c r="H3" s="1376"/>
    </row>
    <row r="4" spans="2:8" x14ac:dyDescent="0.25">
      <c r="B4" s="84"/>
      <c r="C4" s="735"/>
      <c r="D4" s="1376"/>
      <c r="E4" s="1376"/>
      <c r="F4" s="1376"/>
      <c r="G4" s="1376"/>
      <c r="H4" s="1376"/>
    </row>
    <row r="5" spans="2:8" x14ac:dyDescent="0.25">
      <c r="D5" s="735"/>
      <c r="E5" s="672" t="s">
        <v>709</v>
      </c>
    </row>
    <row r="6" spans="2:8" ht="15" customHeight="1" x14ac:dyDescent="0.25">
      <c r="D6" s="735"/>
      <c r="E6" s="736" t="s">
        <v>710</v>
      </c>
      <c r="F6" s="737"/>
      <c r="G6" s="737"/>
      <c r="H6" s="737"/>
    </row>
    <row r="7" spans="2:8" x14ac:dyDescent="0.25">
      <c r="D7" s="735"/>
      <c r="E7" s="1377" t="s">
        <v>711</v>
      </c>
      <c r="F7" s="1377"/>
      <c r="G7" s="1377"/>
      <c r="H7" s="1377"/>
    </row>
    <row r="8" spans="2:8" x14ac:dyDescent="0.25">
      <c r="D8" s="735"/>
      <c r="E8" s="672" t="s">
        <v>712</v>
      </c>
    </row>
    <row r="10" spans="2:8" x14ac:dyDescent="0.25">
      <c r="B10" s="349"/>
      <c r="C10" s="735"/>
      <c r="D10" s="672" t="s">
        <v>713</v>
      </c>
    </row>
    <row r="11" spans="2:8" x14ac:dyDescent="0.25">
      <c r="D11" s="349"/>
      <c r="E11" s="738" t="s">
        <v>714</v>
      </c>
      <c r="F11" s="739"/>
      <c r="G11" s="739"/>
      <c r="H11" s="739"/>
    </row>
    <row r="12" spans="2:8" x14ac:dyDescent="0.25">
      <c r="D12" s="349"/>
      <c r="E12" s="738" t="s">
        <v>715</v>
      </c>
      <c r="F12" s="739"/>
      <c r="G12" s="739"/>
      <c r="H12" s="739"/>
    </row>
    <row r="13" spans="2:8" x14ac:dyDescent="0.25">
      <c r="D13" s="349"/>
      <c r="E13" s="738" t="s">
        <v>716</v>
      </c>
      <c r="F13" s="739"/>
      <c r="G13" s="739"/>
      <c r="H13" s="739"/>
    </row>
    <row r="14" spans="2:8" x14ac:dyDescent="0.25">
      <c r="D14" s="349"/>
      <c r="E14" s="672" t="s">
        <v>717</v>
      </c>
    </row>
    <row r="16" spans="2:8" ht="27" customHeight="1" x14ac:dyDescent="0.25">
      <c r="B16" s="1376" t="s">
        <v>718</v>
      </c>
      <c r="C16" s="1376"/>
      <c r="D16" s="1376"/>
      <c r="E16" s="1376"/>
      <c r="F16" s="1376"/>
      <c r="G16" s="1376"/>
      <c r="H16" s="1376"/>
    </row>
    <row r="17" spans="2:11" ht="15.75" thickBot="1" x14ac:dyDescent="0.3"/>
    <row r="18" spans="2:11" ht="66" customHeight="1" x14ac:dyDescent="0.25">
      <c r="B18" s="1378" t="s">
        <v>7</v>
      </c>
      <c r="C18" s="1379"/>
      <c r="D18" s="1379"/>
      <c r="E18" s="1379"/>
      <c r="F18" s="740" t="s">
        <v>719</v>
      </c>
      <c r="G18" s="740" t="s">
        <v>42</v>
      </c>
      <c r="H18" s="741" t="s">
        <v>720</v>
      </c>
    </row>
    <row r="19" spans="2:11" x14ac:dyDescent="0.25">
      <c r="B19" s="1380"/>
      <c r="C19" s="1381"/>
      <c r="D19" s="1381"/>
      <c r="E19" s="1381"/>
      <c r="F19" s="350"/>
      <c r="G19" s="350"/>
      <c r="H19" s="742">
        <f>++DATEDIF(F19, G19, "Y")</f>
        <v>0</v>
      </c>
      <c r="K19" s="743"/>
    </row>
    <row r="20" spans="2:11" x14ac:dyDescent="0.25">
      <c r="B20" s="1374"/>
      <c r="C20" s="1375"/>
      <c r="D20" s="1375"/>
      <c r="E20" s="1375"/>
      <c r="F20" s="592"/>
      <c r="G20" s="592"/>
      <c r="H20" s="351">
        <f>++DATEDIF(F20, G20, "Y")</f>
        <v>0</v>
      </c>
      <c r="K20" s="743"/>
    </row>
    <row r="21" spans="2:11" x14ac:dyDescent="0.25">
      <c r="B21" s="1374" t="s">
        <v>6</v>
      </c>
      <c r="C21" s="1375"/>
      <c r="D21" s="1375"/>
      <c r="E21" s="1375"/>
      <c r="F21" s="592"/>
      <c r="G21" s="592"/>
      <c r="H21" s="351">
        <f t="shared" ref="H21:H34" si="0">++DATEDIF(F21, G21, "Y")</f>
        <v>0</v>
      </c>
    </row>
    <row r="22" spans="2:11" x14ac:dyDescent="0.25">
      <c r="B22" s="1374"/>
      <c r="C22" s="1375"/>
      <c r="D22" s="1375"/>
      <c r="E22" s="1375"/>
      <c r="F22" s="592"/>
      <c r="G22" s="592"/>
      <c r="H22" s="351">
        <f t="shared" si="0"/>
        <v>0</v>
      </c>
    </row>
    <row r="23" spans="2:11" x14ac:dyDescent="0.25">
      <c r="B23" s="1374" t="s">
        <v>6</v>
      </c>
      <c r="C23" s="1375"/>
      <c r="D23" s="1375"/>
      <c r="E23" s="1375"/>
      <c r="F23" s="592"/>
      <c r="G23" s="592"/>
      <c r="H23" s="351">
        <f t="shared" si="0"/>
        <v>0</v>
      </c>
    </row>
    <row r="24" spans="2:11" x14ac:dyDescent="0.25">
      <c r="B24" s="1374"/>
      <c r="C24" s="1375"/>
      <c r="D24" s="1375"/>
      <c r="E24" s="1375"/>
      <c r="F24" s="592"/>
      <c r="G24" s="592"/>
      <c r="H24" s="351">
        <f t="shared" si="0"/>
        <v>0</v>
      </c>
    </row>
    <row r="25" spans="2:11" x14ac:dyDescent="0.25">
      <c r="B25" s="1374" t="s">
        <v>6</v>
      </c>
      <c r="C25" s="1375"/>
      <c r="D25" s="1375"/>
      <c r="E25" s="1375"/>
      <c r="F25" s="592"/>
      <c r="G25" s="592"/>
      <c r="H25" s="351">
        <f t="shared" si="0"/>
        <v>0</v>
      </c>
    </row>
    <row r="26" spans="2:11" x14ac:dyDescent="0.25">
      <c r="B26" s="1374"/>
      <c r="C26" s="1375"/>
      <c r="D26" s="1375"/>
      <c r="E26" s="1375"/>
      <c r="F26" s="592"/>
      <c r="G26" s="592"/>
      <c r="H26" s="351">
        <f t="shared" si="0"/>
        <v>0</v>
      </c>
    </row>
    <row r="27" spans="2:11" x14ac:dyDescent="0.25">
      <c r="B27" s="1374" t="s">
        <v>6</v>
      </c>
      <c r="C27" s="1375"/>
      <c r="D27" s="1375"/>
      <c r="E27" s="1375"/>
      <c r="F27" s="592"/>
      <c r="G27" s="592"/>
      <c r="H27" s="351">
        <f t="shared" si="0"/>
        <v>0</v>
      </c>
    </row>
    <row r="28" spans="2:11" x14ac:dyDescent="0.25">
      <c r="B28" s="1374"/>
      <c r="C28" s="1375"/>
      <c r="D28" s="1375"/>
      <c r="E28" s="1375"/>
      <c r="F28" s="592"/>
      <c r="G28" s="592"/>
      <c r="H28" s="351">
        <f t="shared" si="0"/>
        <v>0</v>
      </c>
    </row>
    <row r="29" spans="2:11" x14ac:dyDescent="0.25">
      <c r="B29" s="1374" t="s">
        <v>6</v>
      </c>
      <c r="C29" s="1375"/>
      <c r="D29" s="1375"/>
      <c r="E29" s="1375"/>
      <c r="F29" s="592"/>
      <c r="G29" s="592"/>
      <c r="H29" s="351">
        <f t="shared" si="0"/>
        <v>0</v>
      </c>
    </row>
    <row r="30" spans="2:11" x14ac:dyDescent="0.25">
      <c r="B30" s="1374"/>
      <c r="C30" s="1375"/>
      <c r="D30" s="1375"/>
      <c r="E30" s="1375"/>
      <c r="F30" s="592"/>
      <c r="G30" s="592"/>
      <c r="H30" s="351">
        <f t="shared" si="0"/>
        <v>0</v>
      </c>
    </row>
    <row r="31" spans="2:11" x14ac:dyDescent="0.25">
      <c r="B31" s="1374" t="s">
        <v>6</v>
      </c>
      <c r="C31" s="1375"/>
      <c r="D31" s="1375"/>
      <c r="E31" s="1375"/>
      <c r="F31" s="592"/>
      <c r="G31" s="592"/>
      <c r="H31" s="351">
        <f t="shared" si="0"/>
        <v>0</v>
      </c>
    </row>
    <row r="32" spans="2:11" x14ac:dyDescent="0.25">
      <c r="B32" s="1374"/>
      <c r="C32" s="1375"/>
      <c r="D32" s="1375"/>
      <c r="E32" s="1375"/>
      <c r="F32" s="592"/>
      <c r="G32" s="592"/>
      <c r="H32" s="351">
        <f t="shared" si="0"/>
        <v>0</v>
      </c>
    </row>
    <row r="33" spans="2:8" x14ac:dyDescent="0.25">
      <c r="B33" s="1374" t="s">
        <v>6</v>
      </c>
      <c r="C33" s="1375"/>
      <c r="D33" s="1375"/>
      <c r="E33" s="1375"/>
      <c r="F33" s="592"/>
      <c r="G33" s="592"/>
      <c r="H33" s="351">
        <f t="shared" si="0"/>
        <v>0</v>
      </c>
    </row>
    <row r="34" spans="2:8" ht="15.75" thickBot="1" x14ac:dyDescent="0.3">
      <c r="B34" s="1382"/>
      <c r="C34" s="1383"/>
      <c r="D34" s="1383"/>
      <c r="E34" s="1383"/>
      <c r="F34" s="593"/>
      <c r="G34" s="593"/>
      <c r="H34" s="352">
        <f t="shared" si="0"/>
        <v>0</v>
      </c>
    </row>
  </sheetData>
  <sheetProtection formatCells="0" formatColumns="0" formatRows="0" insertColumns="0" insertRows="0"/>
  <mergeCells count="21">
    <mergeCell ref="B31:E31"/>
    <mergeCell ref="B32:E32"/>
    <mergeCell ref="B33:E33"/>
    <mergeCell ref="B34:E34"/>
    <mergeCell ref="B25:E25"/>
    <mergeCell ref="B26:E26"/>
    <mergeCell ref="B27:E27"/>
    <mergeCell ref="B28:E28"/>
    <mergeCell ref="B29:E29"/>
    <mergeCell ref="B30:E30"/>
    <mergeCell ref="B24:E24"/>
    <mergeCell ref="B1:H1"/>
    <mergeCell ref="D3:H4"/>
    <mergeCell ref="E7:H7"/>
    <mergeCell ref="B16:H16"/>
    <mergeCell ref="B18:E18"/>
    <mergeCell ref="B19:E19"/>
    <mergeCell ref="B20:E20"/>
    <mergeCell ref="B21:E21"/>
    <mergeCell ref="B22:E22"/>
    <mergeCell ref="B23:E23"/>
  </mergeCells>
  <printOptions horizontalCentered="1"/>
  <pageMargins left="0.7" right="0.7" top="0.75" bottom="0.75" header="0.3" footer="0.3"/>
  <pageSetup scale="96" firstPageNumber="5" orientation="portrait" r:id="rId1"/>
  <headerFooter>
    <oddFooter>&amp;L&amp;A -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38"/>
  <sheetViews>
    <sheetView workbookViewId="0">
      <selection sqref="A1:N1"/>
    </sheetView>
  </sheetViews>
  <sheetFormatPr defaultColWidth="8.85546875" defaultRowHeight="15.75" x14ac:dyDescent="0.25"/>
  <cols>
    <col min="1" max="1" width="3.140625" style="548" bestFit="1" customWidth="1"/>
    <col min="2" max="2" width="8.140625" style="86" customWidth="1"/>
    <col min="3" max="3" width="3.28515625" style="86" customWidth="1"/>
    <col min="4" max="4" width="4.5703125" style="86" customWidth="1"/>
    <col min="5" max="5" width="3" style="86" customWidth="1"/>
    <col min="6" max="6" width="3.140625" style="86" customWidth="1"/>
    <col min="7" max="7" width="10.85546875" style="86" customWidth="1"/>
    <col min="8" max="8" width="13.42578125" style="86" customWidth="1"/>
    <col min="9" max="9" width="6" style="86" customWidth="1"/>
    <col min="10" max="10" width="6.28515625" style="86" customWidth="1"/>
    <col min="11" max="11" width="8.28515625" style="86" customWidth="1"/>
    <col min="12" max="12" width="10.140625" style="86" customWidth="1"/>
    <col min="13" max="13" width="6.5703125" style="86" customWidth="1"/>
    <col min="14" max="14" width="11.5703125" style="86" customWidth="1"/>
    <col min="15" max="16384" width="8.85546875" style="86"/>
  </cols>
  <sheetData>
    <row r="1" spans="1:14" ht="18.75" customHeight="1" x14ac:dyDescent="0.3">
      <c r="A1" s="1365" t="s">
        <v>481</v>
      </c>
      <c r="B1" s="1365"/>
      <c r="C1" s="1365"/>
      <c r="D1" s="1365"/>
      <c r="E1" s="1365"/>
      <c r="F1" s="1365"/>
      <c r="G1" s="1365"/>
      <c r="H1" s="1365"/>
      <c r="I1" s="1365"/>
      <c r="J1" s="1365"/>
      <c r="K1" s="1365"/>
      <c r="L1" s="1365"/>
      <c r="M1" s="1365"/>
      <c r="N1" s="1365"/>
    </row>
    <row r="2" spans="1:14" ht="18.75" customHeight="1" x14ac:dyDescent="0.3">
      <c r="A2" s="1365" t="s">
        <v>437</v>
      </c>
      <c r="B2" s="1365"/>
      <c r="C2" s="1365"/>
      <c r="D2" s="1365"/>
      <c r="E2" s="1365"/>
      <c r="F2" s="1365"/>
      <c r="G2" s="1365"/>
      <c r="H2" s="1365"/>
      <c r="I2" s="1365"/>
      <c r="J2" s="1365"/>
      <c r="K2" s="1365"/>
      <c r="L2" s="1365"/>
      <c r="M2" s="1365"/>
      <c r="N2" s="1365"/>
    </row>
    <row r="4" spans="1:14" s="87" customFormat="1" ht="15" customHeight="1" x14ac:dyDescent="0.25">
      <c r="A4" s="546" t="s">
        <v>361</v>
      </c>
      <c r="B4" s="1273" t="s">
        <v>435</v>
      </c>
      <c r="C4" s="1273"/>
      <c r="D4" s="1273"/>
      <c r="E4" s="1273"/>
      <c r="F4" s="1273"/>
      <c r="G4" s="1273"/>
      <c r="H4" s="1273"/>
      <c r="I4" s="1273"/>
      <c r="J4" s="1273"/>
      <c r="K4" s="1273"/>
      <c r="L4" s="1273"/>
      <c r="M4" s="1273"/>
      <c r="N4" s="1273"/>
    </row>
    <row r="5" spans="1:14" s="87" customFormat="1" ht="15.75" customHeight="1" x14ac:dyDescent="0.25">
      <c r="A5" s="547"/>
      <c r="B5" s="1390" t="s">
        <v>352</v>
      </c>
      <c r="C5" s="1390"/>
      <c r="D5" s="1390"/>
      <c r="E5" s="1390"/>
      <c r="F5" s="1390"/>
      <c r="G5" s="1390"/>
      <c r="H5" s="1390"/>
      <c r="I5" s="1390"/>
      <c r="J5" s="1390"/>
      <c r="K5" s="1390"/>
      <c r="L5" s="1390"/>
      <c r="M5" s="1390"/>
      <c r="N5" s="1390"/>
    </row>
    <row r="6" spans="1:14" s="87" customFormat="1" x14ac:dyDescent="0.25">
      <c r="A6" s="548"/>
      <c r="B6" s="86"/>
      <c r="C6" s="314"/>
      <c r="D6" s="690" t="s">
        <v>39</v>
      </c>
      <c r="E6" s="314"/>
      <c r="F6" s="690" t="s">
        <v>40</v>
      </c>
      <c r="J6" s="86"/>
      <c r="K6" s="86"/>
    </row>
    <row r="7" spans="1:14" x14ac:dyDescent="0.25">
      <c r="A7" s="744"/>
      <c r="B7" s="549"/>
      <c r="C7" s="549"/>
      <c r="D7" s="549"/>
    </row>
    <row r="8" spans="1:14" s="87" customFormat="1" ht="15.75" customHeight="1" x14ac:dyDescent="0.25">
      <c r="B8" s="704" t="s">
        <v>353</v>
      </c>
      <c r="C8" s="704"/>
      <c r="D8" s="704"/>
      <c r="E8" s="704"/>
      <c r="F8" s="704"/>
      <c r="G8" s="704"/>
      <c r="H8" s="1359"/>
      <c r="I8" s="1360"/>
      <c r="J8" s="1360"/>
      <c r="K8" s="1360"/>
      <c r="L8" s="1360"/>
      <c r="M8" s="1360"/>
      <c r="N8" s="1361"/>
    </row>
    <row r="9" spans="1:14" x14ac:dyDescent="0.25">
      <c r="C9" s="84"/>
      <c r="D9" s="663"/>
    </row>
    <row r="10" spans="1:14" s="87" customFormat="1" ht="15.75" customHeight="1" x14ac:dyDescent="0.25">
      <c r="A10" s="546" t="s">
        <v>363</v>
      </c>
      <c r="B10" s="1362" t="s">
        <v>354</v>
      </c>
      <c r="C10" s="1362"/>
      <c r="D10" s="1362"/>
      <c r="E10" s="1362"/>
      <c r="F10" s="1362"/>
      <c r="G10" s="1362"/>
      <c r="H10" s="1362"/>
      <c r="I10" s="1362"/>
      <c r="J10" s="1362"/>
      <c r="K10" s="1362"/>
      <c r="L10" s="1362"/>
      <c r="M10" s="1362"/>
      <c r="N10" s="1362"/>
    </row>
    <row r="11" spans="1:14" s="87" customFormat="1" x14ac:dyDescent="0.25">
      <c r="A11" s="546"/>
      <c r="B11" s="86"/>
      <c r="C11" s="314"/>
      <c r="D11" s="690" t="s">
        <v>39</v>
      </c>
      <c r="E11" s="314"/>
      <c r="F11" s="690" t="s">
        <v>40</v>
      </c>
      <c r="J11" s="86"/>
      <c r="K11" s="86"/>
    </row>
    <row r="12" spans="1:14" x14ac:dyDescent="0.25">
      <c r="A12" s="546"/>
      <c r="B12" s="549"/>
      <c r="C12" s="549"/>
      <c r="D12" s="549"/>
    </row>
    <row r="13" spans="1:14" x14ac:dyDescent="0.25">
      <c r="A13" s="546"/>
      <c r="B13" s="745" t="s">
        <v>355</v>
      </c>
      <c r="C13" s="746"/>
      <c r="D13" s="747"/>
      <c r="E13" s="747"/>
      <c r="F13" s="747"/>
      <c r="G13" s="747"/>
      <c r="H13" s="747"/>
      <c r="I13" s="747"/>
      <c r="J13" s="1391"/>
      <c r="K13" s="1366"/>
      <c r="L13" s="1366"/>
      <c r="M13" s="1366"/>
      <c r="N13" s="1367"/>
    </row>
    <row r="14" spans="1:14" x14ac:dyDescent="0.25">
      <c r="A14" s="546"/>
      <c r="B14" s="745" t="s">
        <v>356</v>
      </c>
      <c r="C14" s="748"/>
      <c r="D14" s="749"/>
      <c r="E14" s="749"/>
      <c r="F14" s="749"/>
      <c r="G14" s="749"/>
      <c r="H14" s="749"/>
      <c r="I14" s="749"/>
      <c r="J14" s="1392"/>
      <c r="K14" s="1368"/>
      <c r="L14" s="1368"/>
      <c r="M14" s="1368"/>
      <c r="N14" s="1369"/>
    </row>
    <row r="15" spans="1:14" x14ac:dyDescent="0.25">
      <c r="A15" s="546"/>
    </row>
    <row r="16" spans="1:14" s="87" customFormat="1" ht="16.5" customHeight="1" x14ac:dyDescent="0.25">
      <c r="A16" s="546" t="s">
        <v>365</v>
      </c>
      <c r="B16" s="1362" t="s">
        <v>357</v>
      </c>
      <c r="C16" s="1362"/>
      <c r="D16" s="1362"/>
      <c r="E16" s="1362"/>
      <c r="F16" s="1362"/>
      <c r="G16" s="1362"/>
      <c r="H16" s="1362"/>
      <c r="I16" s="1362"/>
      <c r="J16" s="1362"/>
      <c r="K16" s="1362"/>
      <c r="L16" s="1362"/>
      <c r="M16" s="1362"/>
      <c r="N16" s="1362"/>
    </row>
    <row r="17" spans="1:14" s="87" customFormat="1" x14ac:dyDescent="0.25">
      <c r="A17" s="546"/>
      <c r="B17" s="86"/>
      <c r="C17" s="314"/>
      <c r="D17" s="690" t="s">
        <v>39</v>
      </c>
      <c r="E17" s="314"/>
      <c r="F17" s="690" t="s">
        <v>40</v>
      </c>
      <c r="J17" s="86"/>
      <c r="K17" s="86"/>
    </row>
    <row r="18" spans="1:14" x14ac:dyDescent="0.25">
      <c r="A18" s="546"/>
      <c r="B18" s="549"/>
      <c r="C18" s="549"/>
      <c r="D18" s="549"/>
    </row>
    <row r="19" spans="1:14" x14ac:dyDescent="0.25">
      <c r="A19" s="546"/>
      <c r="B19" s="745" t="s">
        <v>358</v>
      </c>
      <c r="C19" s="87"/>
      <c r="D19" s="87"/>
      <c r="E19" s="87"/>
      <c r="F19" s="87"/>
      <c r="G19" s="87"/>
      <c r="H19" s="1384"/>
      <c r="I19" s="1385"/>
      <c r="J19" s="1385"/>
      <c r="K19" s="1385"/>
      <c r="L19" s="1385"/>
      <c r="M19" s="1386"/>
    </row>
    <row r="20" spans="1:14" x14ac:dyDescent="0.25">
      <c r="A20" s="546"/>
      <c r="B20" s="745" t="s">
        <v>359</v>
      </c>
      <c r="C20" s="87"/>
      <c r="D20" s="87"/>
      <c r="E20" s="87"/>
      <c r="F20" s="87"/>
      <c r="G20" s="87"/>
      <c r="H20" s="1384"/>
      <c r="I20" s="1385"/>
      <c r="J20" s="1385"/>
      <c r="K20" s="1385"/>
      <c r="L20" s="1385"/>
      <c r="M20" s="1386"/>
    </row>
    <row r="21" spans="1:14" x14ac:dyDescent="0.25">
      <c r="A21" s="546"/>
      <c r="B21" s="750"/>
      <c r="C21" s="87"/>
      <c r="D21" s="87"/>
      <c r="E21" s="87"/>
      <c r="F21" s="87"/>
      <c r="G21" s="87"/>
      <c r="H21" s="751"/>
      <c r="I21" s="751"/>
      <c r="J21" s="751"/>
      <c r="K21" s="751"/>
      <c r="L21" s="751"/>
      <c r="M21" s="751"/>
    </row>
    <row r="22" spans="1:14" x14ac:dyDescent="0.25">
      <c r="A22" s="546"/>
      <c r="B22" s="752" t="s">
        <v>436</v>
      </c>
      <c r="C22" s="87"/>
      <c r="D22" s="87"/>
      <c r="E22" s="87"/>
      <c r="F22" s="87"/>
      <c r="G22" s="87"/>
      <c r="H22" s="751"/>
      <c r="I22" s="751"/>
      <c r="J22" s="751"/>
      <c r="K22" s="751"/>
      <c r="L22" s="751"/>
      <c r="M22" s="751"/>
    </row>
    <row r="23" spans="1:14" s="87" customFormat="1" ht="33.75" customHeight="1" x14ac:dyDescent="0.25">
      <c r="A23" s="726" t="s">
        <v>366</v>
      </c>
      <c r="B23" s="1389" t="s">
        <v>615</v>
      </c>
      <c r="C23" s="1389"/>
      <c r="D23" s="1389"/>
      <c r="E23" s="1389"/>
      <c r="F23" s="1389"/>
      <c r="G23" s="1389"/>
      <c r="H23" s="1389"/>
      <c r="I23" s="1389"/>
      <c r="J23" s="1389"/>
      <c r="K23" s="1389"/>
      <c r="L23" s="1389"/>
      <c r="M23" s="1389"/>
      <c r="N23" s="1389"/>
    </row>
    <row r="24" spans="1:14" s="87" customFormat="1" x14ac:dyDescent="0.25">
      <c r="A24" s="546"/>
      <c r="B24" s="86"/>
      <c r="C24" s="314"/>
      <c r="D24" s="1370" t="s">
        <v>761</v>
      </c>
      <c r="E24" s="1285"/>
      <c r="F24" s="1285"/>
      <c r="G24" s="1285"/>
      <c r="H24" s="1285"/>
      <c r="I24" s="1285"/>
      <c r="J24" s="1285"/>
      <c r="K24" s="1285"/>
      <c r="L24" s="1285"/>
    </row>
    <row r="25" spans="1:14" x14ac:dyDescent="0.25">
      <c r="A25" s="546"/>
      <c r="B25" s="84"/>
      <c r="C25" s="314"/>
      <c r="D25" s="1370" t="s">
        <v>246</v>
      </c>
      <c r="E25" s="1285"/>
      <c r="F25" s="1285"/>
      <c r="G25" s="1285"/>
      <c r="H25" s="1285"/>
      <c r="I25" s="1285"/>
      <c r="J25" s="1285"/>
      <c r="K25" s="1285"/>
      <c r="L25" s="1285"/>
    </row>
    <row r="26" spans="1:14" s="87" customFormat="1" x14ac:dyDescent="0.25">
      <c r="A26" s="546"/>
      <c r="B26" s="86"/>
      <c r="C26" s="314"/>
      <c r="D26" s="1370" t="s">
        <v>247</v>
      </c>
      <c r="E26" s="1285"/>
      <c r="F26" s="1285"/>
      <c r="G26" s="1285"/>
      <c r="H26" s="1285"/>
      <c r="I26" s="1285"/>
      <c r="J26" s="1285"/>
      <c r="K26" s="1285"/>
      <c r="L26" s="1285"/>
    </row>
    <row r="27" spans="1:14" x14ac:dyDescent="0.25">
      <c r="A27" s="546"/>
      <c r="B27" s="84"/>
      <c r="C27" s="314"/>
      <c r="D27" s="1370" t="s">
        <v>248</v>
      </c>
      <c r="E27" s="1285"/>
      <c r="F27" s="1285"/>
      <c r="G27" s="1285"/>
      <c r="H27" s="1285"/>
      <c r="I27" s="1285"/>
      <c r="J27" s="1285"/>
      <c r="K27" s="1285"/>
      <c r="L27" s="1285"/>
    </row>
    <row r="28" spans="1:14" s="84" customFormat="1" x14ac:dyDescent="0.25">
      <c r="A28" s="546"/>
      <c r="B28" s="751"/>
      <c r="C28" s="314"/>
      <c r="D28" s="1387" t="s">
        <v>35</v>
      </c>
      <c r="E28" s="1388"/>
      <c r="F28" s="1388"/>
      <c r="G28" s="1388"/>
      <c r="H28" s="1388"/>
      <c r="I28" s="1388"/>
      <c r="J28" s="550"/>
      <c r="K28" s="550"/>
      <c r="L28" s="550"/>
    </row>
    <row r="29" spans="1:14" s="84" customFormat="1" x14ac:dyDescent="0.25">
      <c r="A29" s="546"/>
      <c r="B29" s="751"/>
      <c r="C29" s="554"/>
      <c r="D29" s="550"/>
      <c r="E29" s="550"/>
      <c r="F29" s="550"/>
      <c r="G29" s="550"/>
      <c r="H29" s="550"/>
      <c r="I29" s="550"/>
      <c r="J29" s="550"/>
      <c r="K29" s="550"/>
      <c r="L29" s="550"/>
    </row>
    <row r="30" spans="1:14" s="87" customFormat="1" ht="30.75" customHeight="1" x14ac:dyDescent="0.25">
      <c r="A30" s="726" t="s">
        <v>550</v>
      </c>
      <c r="B30" s="1363" t="s">
        <v>249</v>
      </c>
      <c r="C30" s="1363"/>
      <c r="D30" s="1363"/>
      <c r="E30" s="1363"/>
      <c r="F30" s="1363"/>
      <c r="G30" s="1363"/>
      <c r="H30" s="1363"/>
      <c r="I30" s="1363"/>
      <c r="J30" s="1363"/>
      <c r="K30" s="1363"/>
      <c r="L30" s="1363"/>
      <c r="M30" s="1363"/>
      <c r="N30" s="1363"/>
    </row>
    <row r="31" spans="1:14" s="87" customFormat="1" ht="144" customHeight="1" x14ac:dyDescent="0.25">
      <c r="A31" s="546"/>
      <c r="B31" s="1293"/>
      <c r="C31" s="1360"/>
      <c r="D31" s="1360"/>
      <c r="E31" s="1360"/>
      <c r="F31" s="1360"/>
      <c r="G31" s="1360"/>
      <c r="H31" s="1360"/>
      <c r="I31" s="1360"/>
      <c r="J31" s="1360"/>
      <c r="K31" s="1360"/>
      <c r="L31" s="1360"/>
      <c r="M31" s="1360"/>
      <c r="N31" s="1361"/>
    </row>
    <row r="32" spans="1:14" s="84" customFormat="1" x14ac:dyDescent="0.25">
      <c r="A32" s="546"/>
      <c r="B32" s="751"/>
      <c r="C32" s="751"/>
      <c r="D32" s="550"/>
      <c r="E32" s="550"/>
      <c r="F32" s="550"/>
      <c r="G32" s="550"/>
      <c r="H32" s="550"/>
      <c r="I32" s="550"/>
      <c r="J32" s="550"/>
      <c r="K32" s="550"/>
      <c r="L32" s="550"/>
    </row>
    <row r="33" spans="1:14" s="87" customFormat="1" ht="33" customHeight="1" x14ac:dyDescent="0.25">
      <c r="A33" s="726" t="s">
        <v>551</v>
      </c>
      <c r="B33" s="1362" t="s">
        <v>250</v>
      </c>
      <c r="C33" s="1362"/>
      <c r="D33" s="1362"/>
      <c r="E33" s="1362"/>
      <c r="F33" s="1362"/>
      <c r="G33" s="1362"/>
      <c r="H33" s="1362"/>
      <c r="I33" s="1362"/>
      <c r="J33" s="1362"/>
      <c r="K33" s="1362"/>
      <c r="L33" s="1362"/>
      <c r="M33" s="1362"/>
      <c r="N33" s="1362"/>
    </row>
    <row r="34" spans="1:14" s="87" customFormat="1" ht="99" customHeight="1" x14ac:dyDescent="0.25">
      <c r="A34" s="546"/>
      <c r="B34" s="1359"/>
      <c r="C34" s="1360"/>
      <c r="D34" s="1360"/>
      <c r="E34" s="1360"/>
      <c r="F34" s="1360"/>
      <c r="G34" s="1360"/>
      <c r="H34" s="1360"/>
      <c r="I34" s="1360"/>
      <c r="J34" s="1360"/>
      <c r="K34" s="1360"/>
      <c r="L34" s="1360"/>
      <c r="M34" s="1360"/>
      <c r="N34" s="1361"/>
    </row>
    <row r="35" spans="1:14" s="84" customFormat="1" x14ac:dyDescent="0.25">
      <c r="A35" s="546"/>
      <c r="B35" s="751"/>
      <c r="C35" s="751"/>
      <c r="D35" s="550"/>
      <c r="E35" s="550"/>
      <c r="F35" s="550"/>
      <c r="G35" s="550"/>
      <c r="H35" s="550"/>
      <c r="I35" s="550"/>
      <c r="J35" s="550"/>
      <c r="K35" s="550"/>
      <c r="L35" s="550"/>
    </row>
    <row r="36" spans="1:14" s="87" customFormat="1" ht="33" customHeight="1" x14ac:dyDescent="0.25">
      <c r="A36" s="726" t="s">
        <v>552</v>
      </c>
      <c r="B36" s="1393" t="s">
        <v>251</v>
      </c>
      <c r="C36" s="1393"/>
      <c r="D36" s="1393"/>
      <c r="E36" s="1393"/>
      <c r="F36" s="1393"/>
      <c r="G36" s="1393"/>
      <c r="H36" s="1393"/>
      <c r="I36" s="1393"/>
      <c r="J36" s="1393"/>
      <c r="K36" s="1393"/>
      <c r="L36" s="1393"/>
      <c r="M36" s="1393"/>
      <c r="N36" s="1393"/>
    </row>
    <row r="37" spans="1:14" s="87" customFormat="1" ht="45" customHeight="1" x14ac:dyDescent="0.25">
      <c r="A37" s="546"/>
      <c r="B37" s="1359"/>
      <c r="C37" s="1360"/>
      <c r="D37" s="1360"/>
      <c r="E37" s="1360"/>
      <c r="F37" s="1360"/>
      <c r="G37" s="1360"/>
      <c r="H37" s="1360"/>
      <c r="I37" s="1360"/>
      <c r="J37" s="1360"/>
      <c r="K37" s="1360"/>
      <c r="L37" s="1360"/>
      <c r="M37" s="1360"/>
      <c r="N37" s="1361"/>
    </row>
    <row r="38" spans="1:14" s="85" customFormat="1" x14ac:dyDescent="0.25">
      <c r="A38" s="546"/>
      <c r="B38" s="551"/>
      <c r="C38" s="551"/>
      <c r="D38" s="551"/>
      <c r="E38" s="551"/>
      <c r="F38" s="551"/>
      <c r="G38" s="551"/>
      <c r="H38" s="551"/>
      <c r="I38" s="551"/>
      <c r="J38" s="551"/>
      <c r="K38" s="551"/>
      <c r="L38" s="551"/>
    </row>
  </sheetData>
  <sheetProtection formatCells="0" formatColumns="0" formatRows="0" insertColumns="0" insertRows="0"/>
  <dataConsolidate/>
  <mergeCells count="23">
    <mergeCell ref="B36:N36"/>
    <mergeCell ref="B37:N37"/>
    <mergeCell ref="D26:L26"/>
    <mergeCell ref="D27:L27"/>
    <mergeCell ref="B30:N30"/>
    <mergeCell ref="B31:N31"/>
    <mergeCell ref="B33:N33"/>
    <mergeCell ref="B34:N34"/>
    <mergeCell ref="H19:M19"/>
    <mergeCell ref="H20:M20"/>
    <mergeCell ref="D28:I28"/>
    <mergeCell ref="A2:N2"/>
    <mergeCell ref="A1:N1"/>
    <mergeCell ref="B23:N23"/>
    <mergeCell ref="D24:L24"/>
    <mergeCell ref="D25:L25"/>
    <mergeCell ref="B5:N5"/>
    <mergeCell ref="B10:N10"/>
    <mergeCell ref="B16:N16"/>
    <mergeCell ref="B4:N4"/>
    <mergeCell ref="H8:N8"/>
    <mergeCell ref="J13:N13"/>
    <mergeCell ref="J14:N14"/>
  </mergeCells>
  <printOptions horizontalCentered="1"/>
  <pageMargins left="0.7" right="0.7" top="0.75" bottom="0.75" header="0.3" footer="0.3"/>
  <pageSetup scale="91" fitToHeight="2" orientation="portrait" r:id="rId1"/>
  <headerFooter>
    <oddFooter>&amp;R&amp;A, &amp;P</oddFooter>
  </headerFooter>
  <rowBreaks count="1" manualBreakCount="1">
    <brk id="32" max="13" man="1"/>
  </rowBreaks>
  <ignoredErrors>
    <ignoredError sqref="A4 A10 A16 A23 A30 A33 A3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7"/>
  <sheetViews>
    <sheetView workbookViewId="0"/>
  </sheetViews>
  <sheetFormatPr defaultColWidth="8.85546875" defaultRowHeight="15.75" x14ac:dyDescent="0.25"/>
  <cols>
    <col min="1" max="1" width="2.7109375" style="548" bestFit="1" customWidth="1"/>
    <col min="2" max="2" width="10.85546875" style="86" customWidth="1"/>
    <col min="3" max="3" width="21.85546875" style="86" customWidth="1"/>
    <col min="4" max="4" width="3.28515625" style="86" customWidth="1"/>
    <col min="5" max="5" width="4.5703125" style="86" customWidth="1"/>
    <col min="6" max="6" width="3" style="86" customWidth="1"/>
    <col min="7" max="8" width="3.140625" style="86" customWidth="1"/>
    <col min="9" max="9" width="6.7109375" style="86" customWidth="1"/>
    <col min="10" max="10" width="6" style="86" customWidth="1"/>
    <col min="11" max="11" width="4.7109375" style="86" customWidth="1"/>
    <col min="12" max="12" width="8.85546875" style="86"/>
    <col min="13" max="13" width="14.28515625" style="86" customWidth="1"/>
    <col min="14" max="16384" width="8.85546875" style="86"/>
  </cols>
  <sheetData>
    <row r="1" spans="1:13" ht="18.75" x14ac:dyDescent="0.3">
      <c r="B1" s="1301" t="s">
        <v>482</v>
      </c>
      <c r="C1" s="1301"/>
      <c r="D1" s="1301"/>
      <c r="E1" s="1301"/>
      <c r="F1" s="1301"/>
      <c r="G1" s="1301"/>
      <c r="H1" s="1301"/>
      <c r="I1" s="1301"/>
      <c r="J1" s="1301"/>
      <c r="K1" s="1301"/>
      <c r="L1" s="1301"/>
      <c r="M1" s="1301"/>
    </row>
    <row r="2" spans="1:13" ht="18.75" x14ac:dyDescent="0.3">
      <c r="B2" s="1301" t="s">
        <v>329</v>
      </c>
      <c r="C2" s="1301"/>
      <c r="D2" s="1301"/>
      <c r="E2" s="1301"/>
      <c r="F2" s="1301"/>
      <c r="G2" s="1301"/>
      <c r="H2" s="1301"/>
      <c r="I2" s="1301"/>
      <c r="J2" s="1301"/>
      <c r="K2" s="1301"/>
      <c r="L2" s="1301"/>
      <c r="M2" s="1301"/>
    </row>
    <row r="4" spans="1:13" s="87" customFormat="1" ht="30.75" customHeight="1" x14ac:dyDescent="0.25">
      <c r="A4" s="726" t="s">
        <v>361</v>
      </c>
      <c r="B4" s="1362" t="s">
        <v>330</v>
      </c>
      <c r="C4" s="1362"/>
      <c r="D4" s="1362"/>
      <c r="E4" s="1362"/>
      <c r="F4" s="1362"/>
      <c r="G4" s="1362"/>
      <c r="H4" s="1362"/>
      <c r="I4" s="1362"/>
      <c r="J4" s="1362"/>
      <c r="K4" s="1362"/>
      <c r="L4" s="1362"/>
      <c r="M4" s="1362"/>
    </row>
    <row r="5" spans="1:13" s="87" customFormat="1" x14ac:dyDescent="0.25">
      <c r="A5" s="726"/>
      <c r="B5" s="86"/>
      <c r="C5" s="86"/>
      <c r="D5" s="753"/>
      <c r="E5" s="690" t="s">
        <v>39</v>
      </c>
      <c r="F5" s="314"/>
      <c r="G5" s="690" t="s">
        <v>40</v>
      </c>
      <c r="K5" s="86"/>
      <c r="L5" s="86"/>
    </row>
    <row r="6" spans="1:13" s="85" customFormat="1" x14ac:dyDescent="0.25">
      <c r="A6" s="726"/>
      <c r="B6" s="84"/>
      <c r="C6" s="84"/>
      <c r="D6" s="84"/>
      <c r="E6" s="665"/>
      <c r="F6" s="84"/>
      <c r="G6" s="665"/>
      <c r="K6" s="84"/>
      <c r="L6" s="84"/>
    </row>
    <row r="7" spans="1:13" s="87" customFormat="1" ht="30.75" customHeight="1" x14ac:dyDescent="0.25">
      <c r="A7" s="726" t="s">
        <v>363</v>
      </c>
      <c r="B7" s="1362" t="s">
        <v>331</v>
      </c>
      <c r="C7" s="1362"/>
      <c r="D7" s="1362"/>
      <c r="E7" s="1362"/>
      <c r="F7" s="1362"/>
      <c r="G7" s="1362"/>
      <c r="H7" s="1362"/>
      <c r="I7" s="1362"/>
      <c r="J7" s="1362"/>
      <c r="K7" s="1362"/>
      <c r="L7" s="1362"/>
      <c r="M7" s="1362"/>
    </row>
    <row r="8" spans="1:13" s="87" customFormat="1" x14ac:dyDescent="0.25">
      <c r="A8" s="726"/>
      <c r="B8" s="86"/>
      <c r="C8" s="86"/>
      <c r="D8" s="314"/>
      <c r="E8" s="690" t="s">
        <v>39</v>
      </c>
      <c r="F8" s="314"/>
      <c r="G8" s="690" t="s">
        <v>40</v>
      </c>
      <c r="K8" s="86"/>
      <c r="L8" s="86"/>
    </row>
    <row r="9" spans="1:13" x14ac:dyDescent="0.25">
      <c r="A9" s="726"/>
      <c r="B9" s="384"/>
      <c r="C9" s="384"/>
      <c r="D9" s="384"/>
      <c r="E9" s="747"/>
      <c r="F9" s="754"/>
      <c r="G9" s="754"/>
      <c r="H9" s="754"/>
    </row>
    <row r="10" spans="1:13" s="87" customFormat="1" ht="30.75" customHeight="1" x14ac:dyDescent="0.25">
      <c r="A10" s="726" t="s">
        <v>365</v>
      </c>
      <c r="B10" s="1362" t="s">
        <v>332</v>
      </c>
      <c r="C10" s="1362"/>
      <c r="D10" s="1362"/>
      <c r="E10" s="1362"/>
      <c r="F10" s="1362"/>
      <c r="G10" s="1362"/>
      <c r="H10" s="1362"/>
      <c r="I10" s="1362"/>
      <c r="J10" s="1362"/>
      <c r="K10" s="1362"/>
      <c r="L10" s="1362"/>
      <c r="M10" s="1362"/>
    </row>
    <row r="11" spans="1:13" s="87" customFormat="1" x14ac:dyDescent="0.25">
      <c r="A11" s="726"/>
      <c r="B11" s="86"/>
      <c r="C11" s="86"/>
      <c r="D11" s="314"/>
      <c r="E11" s="690" t="s">
        <v>39</v>
      </c>
      <c r="F11" s="314"/>
      <c r="G11" s="690" t="s">
        <v>40</v>
      </c>
      <c r="K11" s="86"/>
      <c r="L11" s="86"/>
    </row>
    <row r="12" spans="1:13" s="85" customFormat="1" x14ac:dyDescent="0.25">
      <c r="A12" s="726"/>
      <c r="B12" s="84"/>
      <c r="C12" s="84"/>
      <c r="D12" s="84"/>
      <c r="E12" s="665"/>
      <c r="F12" s="84"/>
      <c r="G12" s="665"/>
      <c r="K12" s="84"/>
      <c r="L12" s="84"/>
    </row>
    <row r="13" spans="1:13" ht="15" customHeight="1" x14ac:dyDescent="0.25">
      <c r="A13" s="726" t="s">
        <v>366</v>
      </c>
      <c r="B13" s="1388" t="s">
        <v>333</v>
      </c>
      <c r="C13" s="1388"/>
      <c r="D13" s="1388"/>
      <c r="E13" s="1388"/>
      <c r="F13" s="1388"/>
      <c r="G13" s="1388"/>
      <c r="H13" s="1388"/>
      <c r="I13" s="1388"/>
      <c r="J13" s="1388"/>
      <c r="K13" s="1388"/>
      <c r="L13" s="1388"/>
      <c r="M13" s="1388"/>
    </row>
    <row r="14" spans="1:13" ht="15" customHeight="1" x14ac:dyDescent="0.25">
      <c r="A14" s="726"/>
      <c r="B14" s="550"/>
      <c r="C14" s="550"/>
      <c r="D14" s="1394" t="s">
        <v>334</v>
      </c>
      <c r="E14" s="1394"/>
      <c r="F14" s="1394"/>
      <c r="G14" s="1394"/>
      <c r="H14" s="1394"/>
      <c r="I14" s="1394" t="s">
        <v>335</v>
      </c>
      <c r="J14" s="1394"/>
      <c r="K14" s="1394"/>
      <c r="L14" s="1394" t="s">
        <v>35</v>
      </c>
      <c r="M14" s="1394"/>
    </row>
    <row r="15" spans="1:13" ht="15" customHeight="1" x14ac:dyDescent="0.25">
      <c r="A15" s="726"/>
      <c r="B15" s="550"/>
      <c r="C15" s="755" t="s">
        <v>336</v>
      </c>
      <c r="D15" s="1395"/>
      <c r="E15" s="1395"/>
      <c r="F15" s="1395"/>
      <c r="G15" s="1395"/>
      <c r="H15" s="1395"/>
      <c r="I15" s="1395"/>
      <c r="J15" s="1395"/>
      <c r="K15" s="1395"/>
      <c r="L15" s="1395"/>
      <c r="M15" s="1395"/>
    </row>
    <row r="16" spans="1:13" ht="15" customHeight="1" x14ac:dyDescent="0.25">
      <c r="A16" s="726"/>
      <c r="B16" s="550"/>
      <c r="C16" s="755" t="s">
        <v>337</v>
      </c>
      <c r="D16" s="1395"/>
      <c r="E16" s="1395"/>
      <c r="F16" s="1395"/>
      <c r="G16" s="1395"/>
      <c r="H16" s="1395"/>
      <c r="I16" s="1395"/>
      <c r="J16" s="1395"/>
      <c r="K16" s="1395"/>
      <c r="L16" s="1395"/>
      <c r="M16" s="1395"/>
    </row>
    <row r="17" spans="1:13" ht="15" customHeight="1" x14ac:dyDescent="0.25">
      <c r="A17" s="726"/>
      <c r="B17" s="550"/>
      <c r="C17" s="550"/>
      <c r="D17" s="550"/>
      <c r="E17" s="550"/>
      <c r="F17" s="550"/>
      <c r="G17" s="550"/>
      <c r="H17" s="550"/>
      <c r="I17" s="550"/>
      <c r="J17" s="550"/>
      <c r="K17" s="550"/>
      <c r="L17" s="550"/>
      <c r="M17" s="550"/>
    </row>
    <row r="18" spans="1:13" s="87" customFormat="1" x14ac:dyDescent="0.25">
      <c r="A18" s="726" t="s">
        <v>550</v>
      </c>
      <c r="B18" s="1362" t="s">
        <v>338</v>
      </c>
      <c r="C18" s="1362"/>
      <c r="D18" s="1362"/>
      <c r="E18" s="1362"/>
      <c r="F18" s="1362"/>
      <c r="G18" s="1362"/>
      <c r="H18" s="1362"/>
      <c r="I18" s="1362"/>
      <c r="J18" s="1362"/>
      <c r="K18" s="1362"/>
      <c r="L18" s="1362"/>
      <c r="M18" s="1362"/>
    </row>
    <row r="19" spans="1:13" s="87" customFormat="1" x14ac:dyDescent="0.25">
      <c r="A19" s="726"/>
      <c r="B19" s="86"/>
      <c r="C19" s="86"/>
      <c r="D19" s="314"/>
      <c r="E19" s="690" t="s">
        <v>39</v>
      </c>
      <c r="F19" s="314"/>
      <c r="G19" s="690" t="s">
        <v>40</v>
      </c>
      <c r="K19" s="86"/>
      <c r="L19" s="86"/>
    </row>
    <row r="20" spans="1:13" ht="15" customHeight="1" x14ac:dyDescent="0.25">
      <c r="A20" s="726"/>
      <c r="B20" s="756"/>
      <c r="C20" s="756"/>
      <c r="D20" s="756"/>
      <c r="E20" s="756"/>
      <c r="F20" s="756"/>
      <c r="G20" s="756"/>
      <c r="H20" s="756"/>
      <c r="I20" s="756"/>
      <c r="J20" s="756"/>
      <c r="K20" s="756"/>
      <c r="L20" s="756"/>
      <c r="M20" s="756"/>
    </row>
    <row r="21" spans="1:13" s="87" customFormat="1" x14ac:dyDescent="0.25">
      <c r="A21" s="726" t="s">
        <v>551</v>
      </c>
      <c r="B21" s="1362" t="s">
        <v>339</v>
      </c>
      <c r="C21" s="1362"/>
      <c r="D21" s="1362"/>
      <c r="E21" s="1362"/>
      <c r="F21" s="1362"/>
      <c r="G21" s="1362"/>
      <c r="H21" s="1362"/>
      <c r="I21" s="1362"/>
      <c r="J21" s="1362"/>
      <c r="K21" s="1362"/>
      <c r="L21" s="1362"/>
      <c r="M21" s="1362"/>
    </row>
    <row r="22" spans="1:13" s="87" customFormat="1" x14ac:dyDescent="0.25">
      <c r="A22" s="726"/>
      <c r="B22" s="86"/>
      <c r="C22" s="86"/>
      <c r="D22" s="314"/>
      <c r="E22" s="690" t="s">
        <v>39</v>
      </c>
      <c r="F22" s="314"/>
      <c r="G22" s="690" t="s">
        <v>40</v>
      </c>
      <c r="K22" s="86"/>
      <c r="L22" s="86"/>
    </row>
    <row r="23" spans="1:13" x14ac:dyDescent="0.25">
      <c r="A23" s="726"/>
    </row>
    <row r="24" spans="1:13" s="87" customFormat="1" ht="15.75" customHeight="1" x14ac:dyDescent="0.25">
      <c r="A24" s="726" t="s">
        <v>552</v>
      </c>
      <c r="B24" s="725" t="s">
        <v>340</v>
      </c>
      <c r="C24" s="725"/>
      <c r="D24" s="314"/>
      <c r="E24" s="690" t="s">
        <v>39</v>
      </c>
      <c r="F24" s="314"/>
      <c r="G24" s="690" t="s">
        <v>40</v>
      </c>
      <c r="H24" s="725"/>
      <c r="I24" s="725"/>
      <c r="J24" s="725"/>
      <c r="K24" s="725"/>
      <c r="L24" s="725"/>
      <c r="M24" s="725"/>
    </row>
    <row r="25" spans="1:13" x14ac:dyDescent="0.25">
      <c r="A25" s="726"/>
    </row>
    <row r="26" spans="1:13" s="87" customFormat="1" x14ac:dyDescent="0.25">
      <c r="A26" s="726" t="s">
        <v>553</v>
      </c>
      <c r="B26" s="1362" t="s">
        <v>341</v>
      </c>
      <c r="C26" s="1362"/>
      <c r="D26" s="1362"/>
      <c r="E26" s="1362"/>
      <c r="F26" s="1362"/>
      <c r="G26" s="1362"/>
      <c r="H26" s="1362"/>
      <c r="I26" s="1362"/>
      <c r="J26" s="1362"/>
      <c r="K26" s="1362"/>
      <c r="L26" s="1362"/>
      <c r="M26" s="1362"/>
    </row>
    <row r="27" spans="1:13" s="87" customFormat="1" x14ac:dyDescent="0.25">
      <c r="A27" s="726"/>
      <c r="B27" s="86"/>
      <c r="C27" s="86"/>
      <c r="D27" s="314"/>
      <c r="E27" s="690" t="s">
        <v>39</v>
      </c>
      <c r="F27" s="314"/>
      <c r="G27" s="690" t="s">
        <v>40</v>
      </c>
      <c r="K27" s="86"/>
      <c r="L27" s="86"/>
    </row>
  </sheetData>
  <sheetProtection formatCells="0" formatColumns="0" formatRows="0" insertColumns="0" insertRows="0"/>
  <mergeCells count="18">
    <mergeCell ref="B21:M21"/>
    <mergeCell ref="B26:M26"/>
    <mergeCell ref="D15:H15"/>
    <mergeCell ref="I15:K15"/>
    <mergeCell ref="L15:M15"/>
    <mergeCell ref="D16:H16"/>
    <mergeCell ref="I16:K16"/>
    <mergeCell ref="L16:M16"/>
    <mergeCell ref="D14:H14"/>
    <mergeCell ref="I14:K14"/>
    <mergeCell ref="L14:M14"/>
    <mergeCell ref="B1:M1"/>
    <mergeCell ref="B18:M18"/>
    <mergeCell ref="B2:M2"/>
    <mergeCell ref="B4:M4"/>
    <mergeCell ref="B7:M7"/>
    <mergeCell ref="B10:M10"/>
    <mergeCell ref="B13:M13"/>
  </mergeCells>
  <printOptions horizontalCentered="1"/>
  <pageMargins left="0.7" right="0.7" top="0.75" bottom="0.75" header="0.3" footer="0.3"/>
  <pageSetup scale="97" fitToHeight="2" orientation="portrait" r:id="rId1"/>
  <headerFooter>
    <oddFooter>&amp;R&amp;A, &amp;P</oddFooter>
  </headerFooter>
  <ignoredErrors>
    <ignoredError sqref="A4 A7 A10 A13 A18 A21 A24 A2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16"/>
  <sheetViews>
    <sheetView workbookViewId="0">
      <selection sqref="A1:D1"/>
    </sheetView>
  </sheetViews>
  <sheetFormatPr defaultColWidth="9.140625" defaultRowHeight="12.75" x14ac:dyDescent="0.25"/>
  <cols>
    <col min="1" max="1" width="1" style="758" customWidth="1"/>
    <col min="2" max="2" width="35.85546875" style="758" customWidth="1"/>
    <col min="3" max="3" width="13.140625" style="758" customWidth="1"/>
    <col min="4" max="4" width="36.7109375" style="758" customWidth="1"/>
    <col min="5" max="5" width="10.5703125" style="758" customWidth="1"/>
    <col min="6" max="7" width="9.140625" style="758"/>
    <col min="8" max="8" width="10.28515625" style="758" customWidth="1"/>
    <col min="9" max="9" width="8.28515625" style="758" customWidth="1"/>
    <col min="10" max="10" width="3.5703125" style="758" customWidth="1"/>
    <col min="11" max="16384" width="9.140625" style="758"/>
  </cols>
  <sheetData>
    <row r="1" spans="1:10" ht="15" customHeight="1" x14ac:dyDescent="0.3">
      <c r="A1" s="1365" t="s">
        <v>483</v>
      </c>
      <c r="B1" s="1365"/>
      <c r="C1" s="1365"/>
      <c r="D1" s="1365"/>
      <c r="E1" s="702"/>
      <c r="F1" s="702"/>
      <c r="G1" s="702"/>
      <c r="H1" s="702"/>
      <c r="I1" s="757"/>
    </row>
    <row r="2" spans="1:10" ht="15" customHeight="1" x14ac:dyDescent="0.3">
      <c r="A2" s="1365" t="s">
        <v>404</v>
      </c>
      <c r="B2" s="1365"/>
      <c r="C2" s="1365"/>
      <c r="D2" s="1365"/>
      <c r="E2" s="702"/>
      <c r="F2" s="702"/>
      <c r="G2" s="702"/>
      <c r="H2" s="702"/>
      <c r="I2" s="757"/>
    </row>
    <row r="3" spans="1:10" ht="15" customHeight="1" thickBot="1" x14ac:dyDescent="0.3">
      <c r="A3" s="757"/>
      <c r="B3" s="759"/>
      <c r="C3" s="760"/>
      <c r="D3" s="761"/>
      <c r="E3" s="757"/>
      <c r="F3" s="757"/>
      <c r="G3" s="757"/>
      <c r="H3" s="757"/>
      <c r="I3" s="758" t="s">
        <v>6</v>
      </c>
    </row>
    <row r="4" spans="1:10" ht="15" customHeight="1" thickBot="1" x14ac:dyDescent="0.3">
      <c r="A4" s="757"/>
      <c r="B4" s="762"/>
      <c r="C4" s="763" t="s">
        <v>289</v>
      </c>
      <c r="D4" s="764" t="s">
        <v>290</v>
      </c>
      <c r="E4" s="757"/>
      <c r="F4" s="757"/>
      <c r="G4" s="757"/>
      <c r="H4" s="757"/>
    </row>
    <row r="5" spans="1:10" ht="15" customHeight="1" x14ac:dyDescent="0.25">
      <c r="A5" s="757"/>
      <c r="B5" s="1397" t="s">
        <v>291</v>
      </c>
      <c r="C5" s="1398"/>
      <c r="D5" s="1399"/>
      <c r="E5" s="757"/>
      <c r="F5" s="757"/>
      <c r="G5" s="757"/>
      <c r="H5" s="757"/>
    </row>
    <row r="6" spans="1:10" ht="15" customHeight="1" x14ac:dyDescent="0.25">
      <c r="A6" s="757"/>
      <c r="B6" s="765" t="s">
        <v>292</v>
      </c>
      <c r="C6" s="51"/>
      <c r="D6" s="53"/>
      <c r="E6" s="757"/>
      <c r="F6" s="757"/>
      <c r="G6" s="757"/>
      <c r="H6" s="757"/>
    </row>
    <row r="7" spans="1:10" ht="15" customHeight="1" x14ac:dyDescent="0.25">
      <c r="A7" s="757"/>
      <c r="B7" s="765" t="s">
        <v>293</v>
      </c>
      <c r="C7" s="51"/>
      <c r="D7" s="53"/>
      <c r="E7" s="757"/>
      <c r="F7" s="757"/>
      <c r="G7" s="757"/>
      <c r="H7" s="757"/>
      <c r="J7" s="758" t="s">
        <v>6</v>
      </c>
    </row>
    <row r="8" spans="1:10" ht="15" customHeight="1" x14ac:dyDescent="0.25">
      <c r="A8" s="757"/>
      <c r="B8" s="765" t="s">
        <v>294</v>
      </c>
      <c r="C8" s="51"/>
      <c r="D8" s="53"/>
      <c r="E8" s="757"/>
      <c r="F8" s="757"/>
      <c r="G8" s="757"/>
      <c r="H8" s="757"/>
    </row>
    <row r="9" spans="1:10" ht="15" customHeight="1" x14ac:dyDescent="0.25">
      <c r="A9" s="757"/>
      <c r="B9" s="1400" t="s">
        <v>206</v>
      </c>
      <c r="C9" s="1401"/>
      <c r="D9" s="1402"/>
      <c r="E9" s="757"/>
      <c r="F9" s="757"/>
      <c r="G9" s="757"/>
      <c r="H9" s="757"/>
    </row>
    <row r="10" spans="1:10" ht="15" customHeight="1" x14ac:dyDescent="0.25">
      <c r="A10" s="757"/>
      <c r="B10" s="765" t="s">
        <v>295</v>
      </c>
      <c r="C10" s="51"/>
      <c r="D10" s="53"/>
      <c r="E10" s="757"/>
      <c r="F10" s="757"/>
      <c r="G10" s="757"/>
      <c r="H10" s="757"/>
      <c r="J10" s="758" t="s">
        <v>6</v>
      </c>
    </row>
    <row r="11" spans="1:10" ht="15" customHeight="1" x14ac:dyDescent="0.25">
      <c r="A11" s="757"/>
      <c r="B11" s="765" t="s">
        <v>296</v>
      </c>
      <c r="C11" s="51"/>
      <c r="D11" s="54"/>
      <c r="E11" s="757"/>
      <c r="F11" s="757"/>
      <c r="G11" s="757"/>
      <c r="H11" s="757"/>
    </row>
    <row r="12" spans="1:10" ht="15" customHeight="1" x14ac:dyDescent="0.25">
      <c r="A12" s="757"/>
      <c r="B12" s="765" t="s">
        <v>297</v>
      </c>
      <c r="C12" s="51"/>
      <c r="D12" s="54"/>
      <c r="E12" s="757"/>
      <c r="F12" s="757"/>
      <c r="G12" s="757"/>
      <c r="H12" s="757"/>
    </row>
    <row r="13" spans="1:10" ht="15" customHeight="1" x14ac:dyDescent="0.25">
      <c r="A13" s="757"/>
      <c r="B13" s="765" t="s">
        <v>298</v>
      </c>
      <c r="C13" s="51"/>
      <c r="D13" s="54"/>
      <c r="E13" s="757"/>
      <c r="F13" s="757"/>
      <c r="G13" s="757"/>
      <c r="H13" s="757"/>
      <c r="I13" s="766"/>
      <c r="J13" s="766"/>
    </row>
    <row r="14" spans="1:10" ht="15" customHeight="1" x14ac:dyDescent="0.25">
      <c r="A14" s="757"/>
      <c r="B14" s="765" t="s">
        <v>299</v>
      </c>
      <c r="C14" s="51"/>
      <c r="D14" s="54"/>
      <c r="E14" s="757"/>
      <c r="F14" s="767"/>
      <c r="G14" s="767"/>
      <c r="H14" s="767"/>
    </row>
    <row r="15" spans="1:10" ht="15" customHeight="1" x14ac:dyDescent="0.25">
      <c r="A15" s="757"/>
      <c r="B15" s="765" t="s">
        <v>300</v>
      </c>
      <c r="C15" s="51"/>
      <c r="D15" s="54"/>
      <c r="E15" s="757"/>
      <c r="F15" s="757"/>
      <c r="G15" s="757"/>
      <c r="H15" s="757"/>
    </row>
    <row r="16" spans="1:10" ht="15" customHeight="1" x14ac:dyDescent="0.25">
      <c r="A16" s="757"/>
      <c r="B16" s="765" t="s">
        <v>301</v>
      </c>
      <c r="C16" s="51"/>
      <c r="D16" s="55"/>
      <c r="E16" s="757"/>
      <c r="F16" s="757"/>
      <c r="G16" s="757"/>
      <c r="H16" s="757"/>
    </row>
    <row r="17" spans="1:8" ht="15" customHeight="1" x14ac:dyDescent="0.25">
      <c r="A17" s="757"/>
      <c r="B17" s="765" t="s">
        <v>302</v>
      </c>
      <c r="C17" s="51"/>
      <c r="D17" s="55"/>
      <c r="E17" s="757"/>
      <c r="F17" s="757"/>
      <c r="G17" s="757"/>
      <c r="H17" s="757"/>
    </row>
    <row r="18" spans="1:8" ht="15" customHeight="1" x14ac:dyDescent="0.25">
      <c r="A18" s="757"/>
      <c r="B18" s="1400" t="s">
        <v>303</v>
      </c>
      <c r="C18" s="1401"/>
      <c r="D18" s="1402"/>
      <c r="E18" s="757"/>
      <c r="F18" s="757"/>
      <c r="G18" s="757"/>
      <c r="H18" s="757"/>
    </row>
    <row r="19" spans="1:8" ht="15" customHeight="1" x14ac:dyDescent="0.25">
      <c r="A19" s="757"/>
      <c r="B19" s="1403" t="s">
        <v>304</v>
      </c>
      <c r="C19" s="1404"/>
      <c r="D19" s="1405"/>
      <c r="E19" s="757"/>
      <c r="F19" s="757"/>
      <c r="G19" s="757"/>
      <c r="H19" s="757"/>
    </row>
    <row r="20" spans="1:8" ht="15" customHeight="1" x14ac:dyDescent="0.25">
      <c r="A20" s="757"/>
      <c r="B20" s="765" t="s">
        <v>305</v>
      </c>
      <c r="C20" s="51"/>
      <c r="D20" s="55"/>
      <c r="E20" s="757"/>
      <c r="F20" s="757"/>
      <c r="G20" s="757"/>
      <c r="H20" s="757"/>
    </row>
    <row r="21" spans="1:8" ht="15" customHeight="1" x14ac:dyDescent="0.25">
      <c r="A21" s="757"/>
      <c r="B21" s="765" t="s">
        <v>759</v>
      </c>
      <c r="C21" s="51"/>
      <c r="D21" s="55"/>
      <c r="E21" s="757"/>
      <c r="F21" s="757"/>
      <c r="G21" s="757"/>
      <c r="H21" s="757"/>
    </row>
    <row r="22" spans="1:8" ht="15" customHeight="1" x14ac:dyDescent="0.25">
      <c r="A22" s="757"/>
      <c r="B22" s="765" t="s">
        <v>306</v>
      </c>
      <c r="C22" s="51"/>
      <c r="D22" s="55"/>
      <c r="E22" s="757"/>
      <c r="F22" s="757"/>
      <c r="G22" s="757"/>
      <c r="H22" s="757"/>
    </row>
    <row r="23" spans="1:8" ht="15" customHeight="1" x14ac:dyDescent="0.25">
      <c r="A23" s="757"/>
      <c r="B23" s="765" t="s">
        <v>307</v>
      </c>
      <c r="C23" s="51"/>
      <c r="D23" s="55"/>
      <c r="E23" s="757"/>
      <c r="F23" s="757"/>
      <c r="G23" s="757"/>
      <c r="H23" s="757"/>
    </row>
    <row r="24" spans="1:8" ht="15" customHeight="1" x14ac:dyDescent="0.25">
      <c r="A24" s="757"/>
      <c r="B24" s="765" t="s">
        <v>308</v>
      </c>
      <c r="C24" s="51"/>
      <c r="D24" s="55"/>
      <c r="E24" s="757"/>
      <c r="F24" s="757"/>
      <c r="G24" s="757"/>
      <c r="H24" s="757"/>
    </row>
    <row r="25" spans="1:8" ht="15" customHeight="1" x14ac:dyDescent="0.25">
      <c r="A25" s="757"/>
      <c r="B25" s="765" t="s">
        <v>309</v>
      </c>
      <c r="C25" s="51"/>
      <c r="D25" s="55"/>
      <c r="E25" s="757"/>
      <c r="F25" s="757"/>
      <c r="G25" s="757"/>
      <c r="H25" s="757"/>
    </row>
    <row r="26" spans="1:8" ht="15" customHeight="1" x14ac:dyDescent="0.25">
      <c r="A26" s="757"/>
      <c r="B26" s="1403" t="s">
        <v>310</v>
      </c>
      <c r="C26" s="1404"/>
      <c r="D26" s="1405"/>
      <c r="E26" s="757"/>
      <c r="F26" s="757"/>
      <c r="G26" s="757"/>
      <c r="H26" s="757"/>
    </row>
    <row r="27" spans="1:8" ht="15" customHeight="1" x14ac:dyDescent="0.25">
      <c r="A27" s="757"/>
      <c r="B27" s="765" t="s">
        <v>311</v>
      </c>
      <c r="C27" s="51"/>
      <c r="D27" s="55"/>
      <c r="E27" s="757"/>
      <c r="F27" s="757"/>
      <c r="G27" s="757"/>
      <c r="H27" s="757"/>
    </row>
    <row r="28" spans="1:8" ht="15" customHeight="1" x14ac:dyDescent="0.25">
      <c r="A28" s="757"/>
      <c r="B28" s="765" t="s">
        <v>312</v>
      </c>
      <c r="C28" s="51"/>
      <c r="D28" s="53"/>
      <c r="E28" s="757"/>
      <c r="F28" s="757"/>
      <c r="G28" s="757"/>
      <c r="H28" s="757"/>
    </row>
    <row r="29" spans="1:8" ht="15" customHeight="1" x14ac:dyDescent="0.25">
      <c r="A29" s="757"/>
      <c r="B29" s="1403" t="s">
        <v>313</v>
      </c>
      <c r="C29" s="1404"/>
      <c r="D29" s="1405"/>
      <c r="E29" s="757"/>
      <c r="F29" s="757"/>
      <c r="G29" s="757"/>
      <c r="H29" s="757"/>
    </row>
    <row r="30" spans="1:8" ht="15" customHeight="1" x14ac:dyDescent="0.25">
      <c r="A30" s="757"/>
      <c r="B30" s="765" t="s">
        <v>314</v>
      </c>
      <c r="C30" s="51"/>
      <c r="D30" s="55"/>
      <c r="E30" s="757"/>
      <c r="F30" s="757"/>
      <c r="G30" s="757"/>
      <c r="H30" s="757"/>
    </row>
    <row r="31" spans="1:8" ht="15" customHeight="1" x14ac:dyDescent="0.25">
      <c r="A31" s="757"/>
      <c r="B31" s="765" t="s">
        <v>315</v>
      </c>
      <c r="C31" s="51"/>
      <c r="D31" s="55"/>
      <c r="E31" s="757"/>
      <c r="F31" s="757"/>
      <c r="G31" s="757"/>
      <c r="H31" s="757"/>
    </row>
    <row r="32" spans="1:8" ht="15" customHeight="1" x14ac:dyDescent="0.25">
      <c r="A32" s="757"/>
      <c r="B32" s="765" t="s">
        <v>316</v>
      </c>
      <c r="C32" s="51"/>
      <c r="D32" s="55"/>
      <c r="E32" s="757"/>
      <c r="F32" s="757"/>
      <c r="G32" s="757"/>
      <c r="H32" s="757"/>
    </row>
    <row r="33" spans="1:8" ht="15" customHeight="1" x14ac:dyDescent="0.25">
      <c r="A33" s="757"/>
      <c r="B33" s="765" t="s">
        <v>317</v>
      </c>
      <c r="C33" s="51"/>
      <c r="D33" s="55"/>
      <c r="E33" s="757"/>
      <c r="F33" s="757"/>
      <c r="G33" s="757"/>
      <c r="H33" s="757"/>
    </row>
    <row r="34" spans="1:8" ht="15" customHeight="1" x14ac:dyDescent="0.25">
      <c r="A34" s="757"/>
      <c r="B34" s="1403" t="s">
        <v>318</v>
      </c>
      <c r="C34" s="1404"/>
      <c r="D34" s="1405"/>
      <c r="E34" s="757"/>
      <c r="F34" s="757"/>
      <c r="G34" s="757"/>
      <c r="H34" s="757"/>
    </row>
    <row r="35" spans="1:8" ht="15" customHeight="1" x14ac:dyDescent="0.25">
      <c r="A35" s="757"/>
      <c r="B35" s="765" t="s">
        <v>314</v>
      </c>
      <c r="C35" s="52"/>
      <c r="D35" s="56"/>
      <c r="E35" s="757"/>
      <c r="F35" s="757"/>
      <c r="G35" s="757"/>
      <c r="H35" s="757"/>
    </row>
    <row r="36" spans="1:8" ht="15" customHeight="1" x14ac:dyDescent="0.25">
      <c r="A36" s="757"/>
      <c r="B36" s="765" t="s">
        <v>315</v>
      </c>
      <c r="C36" s="51"/>
      <c r="D36" s="55"/>
      <c r="E36" s="757"/>
      <c r="F36" s="757"/>
      <c r="G36" s="757"/>
      <c r="H36" s="757"/>
    </row>
    <row r="37" spans="1:8" ht="15" customHeight="1" x14ac:dyDescent="0.25">
      <c r="A37" s="757"/>
      <c r="B37" s="765" t="s">
        <v>316</v>
      </c>
      <c r="C37" s="51"/>
      <c r="D37" s="55"/>
      <c r="E37" s="757"/>
      <c r="F37" s="757"/>
      <c r="G37" s="757"/>
      <c r="H37" s="757"/>
    </row>
    <row r="38" spans="1:8" ht="15" customHeight="1" x14ac:dyDescent="0.25">
      <c r="A38" s="757"/>
      <c r="B38" s="765" t="s">
        <v>317</v>
      </c>
      <c r="C38" s="51"/>
      <c r="D38" s="55"/>
      <c r="E38" s="757"/>
      <c r="F38" s="757"/>
      <c r="G38" s="757"/>
      <c r="H38" s="757"/>
    </row>
    <row r="39" spans="1:8" ht="15" customHeight="1" x14ac:dyDescent="0.25">
      <c r="A39" s="757"/>
      <c r="B39" s="1403" t="s">
        <v>319</v>
      </c>
      <c r="C39" s="1404"/>
      <c r="D39" s="1405"/>
      <c r="E39" s="757"/>
      <c r="F39" s="757"/>
      <c r="G39" s="757"/>
      <c r="H39" s="757"/>
    </row>
    <row r="40" spans="1:8" ht="15" customHeight="1" x14ac:dyDescent="0.25">
      <c r="A40" s="757"/>
      <c r="B40" s="765" t="s">
        <v>320</v>
      </c>
      <c r="C40" s="51" t="s">
        <v>6</v>
      </c>
      <c r="D40" s="55" t="s">
        <v>6</v>
      </c>
      <c r="E40" s="757"/>
      <c r="F40" s="757"/>
      <c r="G40" s="757"/>
      <c r="H40" s="757"/>
    </row>
    <row r="41" spans="1:8" ht="15" customHeight="1" x14ac:dyDescent="0.25">
      <c r="A41" s="757"/>
      <c r="B41" s="765" t="s">
        <v>321</v>
      </c>
      <c r="C41" s="51" t="s">
        <v>6</v>
      </c>
      <c r="D41" s="55" t="s">
        <v>6</v>
      </c>
      <c r="E41" s="757"/>
      <c r="F41" s="757"/>
      <c r="G41" s="757"/>
      <c r="H41" s="757"/>
    </row>
    <row r="42" spans="1:8" ht="15" customHeight="1" x14ac:dyDescent="0.25">
      <c r="A42" s="757"/>
      <c r="B42" s="765" t="s">
        <v>322</v>
      </c>
      <c r="C42" s="51" t="s">
        <v>6</v>
      </c>
      <c r="D42" s="55" t="s">
        <v>6</v>
      </c>
      <c r="E42" s="757"/>
      <c r="F42" s="768"/>
      <c r="G42" s="757"/>
      <c r="H42" s="757"/>
    </row>
    <row r="43" spans="1:8" ht="15" customHeight="1" x14ac:dyDescent="0.25">
      <c r="A43" s="757"/>
      <c r="B43" s="1403" t="s">
        <v>323</v>
      </c>
      <c r="C43" s="1404"/>
      <c r="D43" s="1405"/>
      <c r="E43" s="757"/>
      <c r="F43" s="757"/>
      <c r="G43" s="757"/>
      <c r="H43" s="757"/>
    </row>
    <row r="44" spans="1:8" ht="15" customHeight="1" x14ac:dyDescent="0.25">
      <c r="A44" s="757"/>
      <c r="B44" s="765" t="s">
        <v>324</v>
      </c>
      <c r="C44" s="51" t="s">
        <v>6</v>
      </c>
      <c r="D44" s="55" t="s">
        <v>6</v>
      </c>
      <c r="E44" s="757"/>
      <c r="F44" s="757"/>
      <c r="G44" s="757"/>
      <c r="H44" s="757"/>
    </row>
    <row r="45" spans="1:8" ht="15" customHeight="1" x14ac:dyDescent="0.25">
      <c r="A45" s="757"/>
      <c r="B45" s="765" t="s">
        <v>325</v>
      </c>
      <c r="C45" s="51" t="s">
        <v>6</v>
      </c>
      <c r="D45" s="55" t="s">
        <v>6</v>
      </c>
      <c r="E45" s="757"/>
      <c r="F45" s="757"/>
      <c r="G45" s="757"/>
      <c r="H45" s="757"/>
    </row>
    <row r="46" spans="1:8" ht="15" customHeight="1" x14ac:dyDescent="0.25">
      <c r="A46" s="757"/>
      <c r="B46" s="765" t="s">
        <v>326</v>
      </c>
      <c r="C46" s="51"/>
      <c r="D46" s="55"/>
      <c r="E46" s="757"/>
      <c r="F46" s="757"/>
      <c r="G46" s="757"/>
      <c r="H46" s="757"/>
    </row>
    <row r="47" spans="1:8" ht="15" customHeight="1" x14ac:dyDescent="0.25">
      <c r="A47" s="757"/>
      <c r="B47" s="765" t="s">
        <v>327</v>
      </c>
      <c r="C47" s="51" t="s">
        <v>6</v>
      </c>
      <c r="D47" s="55" t="s">
        <v>6</v>
      </c>
      <c r="E47" s="757"/>
      <c r="F47" s="768"/>
      <c r="G47" s="757"/>
      <c r="H47" s="757"/>
    </row>
    <row r="48" spans="1:8" ht="15" customHeight="1" x14ac:dyDescent="0.25">
      <c r="A48" s="757"/>
      <c r="B48" s="1403" t="s">
        <v>407</v>
      </c>
      <c r="C48" s="1404"/>
      <c r="D48" s="1405"/>
      <c r="E48" s="757"/>
      <c r="F48" s="757"/>
      <c r="G48" s="757"/>
      <c r="H48" s="757"/>
    </row>
    <row r="49" spans="1:8" ht="15" customHeight="1" x14ac:dyDescent="0.25">
      <c r="A49" s="757"/>
      <c r="B49" s="769" t="s">
        <v>409</v>
      </c>
      <c r="C49" s="51" t="s">
        <v>6</v>
      </c>
      <c r="D49" s="55" t="s">
        <v>6</v>
      </c>
      <c r="E49" s="757"/>
      <c r="F49" s="757"/>
      <c r="G49" s="757"/>
      <c r="H49" s="757"/>
    </row>
    <row r="50" spans="1:8" ht="15" customHeight="1" thickBot="1" x14ac:dyDescent="0.3">
      <c r="A50" s="757"/>
      <c r="B50" s="770" t="s">
        <v>408</v>
      </c>
      <c r="C50" s="57" t="s">
        <v>6</v>
      </c>
      <c r="D50" s="58" t="s">
        <v>6</v>
      </c>
      <c r="E50" s="757"/>
      <c r="F50" s="757"/>
      <c r="G50" s="757"/>
      <c r="H50" s="757"/>
    </row>
    <row r="51" spans="1:8" ht="15" customHeight="1" x14ac:dyDescent="0.25">
      <c r="A51" s="757"/>
      <c r="B51" s="757"/>
      <c r="C51" s="757"/>
      <c r="D51" s="757"/>
    </row>
    <row r="52" spans="1:8" ht="20.25" customHeight="1" x14ac:dyDescent="0.25">
      <c r="B52" s="1396"/>
      <c r="C52" s="1396"/>
      <c r="D52" s="1396"/>
    </row>
    <row r="53" spans="1:8" s="757" customFormat="1" ht="15" customHeight="1" x14ac:dyDescent="0.25">
      <c r="A53" s="758"/>
      <c r="B53" s="1396"/>
      <c r="C53" s="1396"/>
      <c r="D53" s="1396"/>
      <c r="E53" s="758"/>
      <c r="F53" s="758"/>
      <c r="G53" s="758"/>
      <c r="H53" s="758"/>
    </row>
    <row r="68" spans="1:9" x14ac:dyDescent="0.25">
      <c r="A68" s="757"/>
      <c r="B68" s="757"/>
    </row>
    <row r="69" spans="1:9" x14ac:dyDescent="0.25">
      <c r="A69" s="757"/>
      <c r="B69" s="757"/>
    </row>
    <row r="70" spans="1:9" x14ac:dyDescent="0.25">
      <c r="A70" s="757"/>
      <c r="B70" s="757"/>
    </row>
    <row r="71" spans="1:9" x14ac:dyDescent="0.25">
      <c r="A71" s="757"/>
      <c r="B71" s="757"/>
    </row>
    <row r="72" spans="1:9" x14ac:dyDescent="0.25">
      <c r="A72" s="757"/>
      <c r="B72" s="757"/>
    </row>
    <row r="73" spans="1:9" x14ac:dyDescent="0.25">
      <c r="A73" s="757"/>
      <c r="B73" s="757"/>
    </row>
    <row r="74" spans="1:9" x14ac:dyDescent="0.25">
      <c r="A74" s="757"/>
      <c r="B74" s="757"/>
    </row>
    <row r="75" spans="1:9" x14ac:dyDescent="0.25">
      <c r="A75" s="757"/>
      <c r="B75" s="757"/>
      <c r="I75" s="757"/>
    </row>
    <row r="76" spans="1:9" x14ac:dyDescent="0.25">
      <c r="A76" s="757"/>
      <c r="B76" s="757"/>
      <c r="C76" s="757"/>
      <c r="D76" s="757"/>
      <c r="E76" s="757"/>
      <c r="F76" s="757"/>
      <c r="G76" s="757"/>
      <c r="H76" s="757"/>
      <c r="I76" s="757"/>
    </row>
    <row r="77" spans="1:9" x14ac:dyDescent="0.25">
      <c r="A77" s="757"/>
      <c r="B77" s="757"/>
      <c r="C77" s="771"/>
      <c r="D77" s="757"/>
      <c r="E77" s="757"/>
      <c r="F77" s="757"/>
      <c r="G77" s="757"/>
      <c r="H77" s="757"/>
      <c r="I77" s="757"/>
    </row>
    <row r="78" spans="1:9" x14ac:dyDescent="0.25">
      <c r="A78" s="757"/>
      <c r="B78" s="757"/>
      <c r="C78" s="771"/>
      <c r="D78" s="757"/>
      <c r="E78" s="757"/>
      <c r="F78" s="757"/>
      <c r="G78" s="757"/>
      <c r="H78" s="757"/>
      <c r="I78" s="757"/>
    </row>
    <row r="79" spans="1:9" x14ac:dyDescent="0.25">
      <c r="A79" s="757"/>
      <c r="B79" s="757"/>
      <c r="C79" s="771"/>
      <c r="D79" s="757"/>
      <c r="E79" s="757"/>
      <c r="F79" s="757"/>
      <c r="G79" s="757"/>
      <c r="H79" s="757"/>
      <c r="I79" s="757"/>
    </row>
    <row r="80" spans="1:9" x14ac:dyDescent="0.25">
      <c r="A80" s="757"/>
      <c r="B80" s="757"/>
      <c r="C80" s="772"/>
      <c r="D80" s="757"/>
      <c r="E80" s="757"/>
      <c r="F80" s="757"/>
      <c r="G80" s="757"/>
      <c r="H80" s="757"/>
      <c r="I80" s="757"/>
    </row>
    <row r="81" spans="1:9" x14ac:dyDescent="0.25">
      <c r="A81" s="757"/>
      <c r="B81" s="757"/>
      <c r="C81" s="772"/>
      <c r="D81" s="757"/>
      <c r="E81" s="757"/>
      <c r="F81" s="757"/>
      <c r="G81" s="757"/>
      <c r="H81" s="757"/>
      <c r="I81" s="757"/>
    </row>
    <row r="82" spans="1:9" ht="18" customHeight="1" x14ac:dyDescent="0.25">
      <c r="A82" s="757"/>
      <c r="B82" s="757"/>
      <c r="C82" s="757"/>
      <c r="D82" s="757"/>
      <c r="E82" s="757"/>
      <c r="F82" s="757"/>
      <c r="G82" s="757"/>
      <c r="H82" s="757"/>
      <c r="I82" s="757"/>
    </row>
    <row r="83" spans="1:9" ht="18" customHeight="1" x14ac:dyDescent="0.25">
      <c r="A83" s="757"/>
      <c r="B83" s="757"/>
      <c r="C83" s="757"/>
      <c r="D83" s="757"/>
      <c r="E83" s="757"/>
      <c r="F83" s="757"/>
      <c r="G83" s="757"/>
      <c r="H83" s="757"/>
      <c r="I83" s="757"/>
    </row>
    <row r="84" spans="1:9" ht="17.25" customHeight="1" x14ac:dyDescent="0.25">
      <c r="A84" s="757"/>
      <c r="B84" s="757"/>
      <c r="C84" s="772"/>
      <c r="D84" s="757"/>
      <c r="E84" s="757"/>
      <c r="F84" s="757"/>
      <c r="G84" s="757"/>
      <c r="H84" s="757"/>
      <c r="I84" s="757"/>
    </row>
    <row r="85" spans="1:9" ht="19.5" customHeight="1" x14ac:dyDescent="0.25">
      <c r="A85" s="757"/>
      <c r="B85" s="757"/>
      <c r="C85" s="771"/>
      <c r="D85" s="757"/>
      <c r="E85" s="757"/>
      <c r="F85" s="757"/>
      <c r="G85" s="757"/>
      <c r="H85" s="757"/>
      <c r="I85" s="757"/>
    </row>
    <row r="86" spans="1:9" x14ac:dyDescent="0.25">
      <c r="A86" s="757"/>
      <c r="B86" s="757"/>
      <c r="C86" s="757"/>
      <c r="D86" s="757"/>
      <c r="E86" s="757"/>
      <c r="F86" s="757"/>
      <c r="G86" s="757"/>
      <c r="H86" s="757"/>
      <c r="I86" s="757"/>
    </row>
    <row r="87" spans="1:9" ht="29.25" customHeight="1" x14ac:dyDescent="0.25">
      <c r="A87" s="757"/>
      <c r="B87" s="757"/>
      <c r="C87" s="757"/>
      <c r="D87" s="757"/>
      <c r="E87" s="757"/>
      <c r="F87" s="757"/>
      <c r="G87" s="757"/>
      <c r="H87" s="757"/>
      <c r="I87" s="757"/>
    </row>
    <row r="88" spans="1:9" ht="27" customHeight="1" x14ac:dyDescent="0.25">
      <c r="A88" s="757"/>
      <c r="B88" s="757"/>
      <c r="C88" s="773"/>
      <c r="D88" s="773"/>
      <c r="E88" s="757"/>
      <c r="F88" s="757"/>
      <c r="G88" s="757"/>
      <c r="H88" s="757"/>
      <c r="I88" s="757"/>
    </row>
    <row r="89" spans="1:9" ht="11.25" customHeight="1" x14ac:dyDescent="0.25">
      <c r="A89" s="757"/>
      <c r="B89" s="757"/>
      <c r="C89" s="773"/>
      <c r="D89" s="773"/>
      <c r="E89" s="757"/>
      <c r="F89" s="757"/>
      <c r="G89" s="757"/>
      <c r="H89" s="757"/>
      <c r="I89" s="757"/>
    </row>
    <row r="90" spans="1:9" ht="12.75" customHeight="1" x14ac:dyDescent="0.25">
      <c r="A90" s="757"/>
      <c r="B90" s="757"/>
      <c r="C90" s="773"/>
      <c r="D90" s="773"/>
      <c r="E90" s="757"/>
      <c r="F90" s="757"/>
      <c r="G90" s="757"/>
      <c r="H90" s="757"/>
      <c r="I90" s="757"/>
    </row>
    <row r="91" spans="1:9" x14ac:dyDescent="0.25">
      <c r="A91" s="757"/>
      <c r="B91" s="757"/>
      <c r="C91" s="773"/>
      <c r="D91" s="771"/>
      <c r="E91" s="773"/>
      <c r="F91" s="773"/>
      <c r="G91" s="773"/>
      <c r="H91" s="757"/>
      <c r="I91" s="757"/>
    </row>
    <row r="92" spans="1:9" x14ac:dyDescent="0.25">
      <c r="A92" s="757"/>
      <c r="B92" s="757"/>
      <c r="C92" s="774"/>
      <c r="D92" s="757"/>
      <c r="E92" s="773"/>
      <c r="F92" s="773"/>
      <c r="G92" s="773"/>
      <c r="H92" s="757"/>
      <c r="I92" s="757"/>
    </row>
    <row r="93" spans="1:9" x14ac:dyDescent="0.25">
      <c r="A93" s="757"/>
      <c r="B93" s="757"/>
      <c r="C93" s="774"/>
      <c r="D93" s="757"/>
      <c r="E93" s="771"/>
      <c r="F93" s="771"/>
      <c r="G93" s="771"/>
      <c r="H93" s="757"/>
      <c r="I93" s="757"/>
    </row>
    <row r="94" spans="1:9" ht="26.25" customHeight="1" x14ac:dyDescent="0.25">
      <c r="A94" s="757"/>
      <c r="B94" s="757"/>
      <c r="C94" s="774"/>
      <c r="D94" s="757"/>
      <c r="E94" s="773"/>
      <c r="F94" s="775"/>
      <c r="G94" s="775"/>
      <c r="H94" s="757"/>
      <c r="I94" s="757"/>
    </row>
    <row r="95" spans="1:9" ht="25.5" customHeight="1" x14ac:dyDescent="0.25">
      <c r="A95" s="757"/>
      <c r="B95" s="757"/>
      <c r="C95" s="774"/>
      <c r="D95" s="757"/>
      <c r="E95" s="757"/>
      <c r="F95" s="757"/>
      <c r="G95" s="757"/>
      <c r="H95" s="757"/>
      <c r="I95" s="757"/>
    </row>
    <row r="96" spans="1:9" x14ac:dyDescent="0.25">
      <c r="A96" s="757"/>
      <c r="B96" s="757"/>
      <c r="C96" s="774"/>
      <c r="D96" s="774"/>
      <c r="E96" s="757"/>
      <c r="F96" s="757"/>
      <c r="G96" s="757"/>
      <c r="H96" s="757"/>
      <c r="I96" s="757"/>
    </row>
    <row r="97" spans="1:9" x14ac:dyDescent="0.25">
      <c r="A97" s="757"/>
      <c r="B97" s="757"/>
      <c r="C97" s="776"/>
      <c r="D97" s="776"/>
      <c r="E97" s="757"/>
      <c r="F97" s="757"/>
      <c r="G97" s="757"/>
      <c r="H97" s="757"/>
      <c r="I97" s="757"/>
    </row>
    <row r="98" spans="1:9" x14ac:dyDescent="0.25">
      <c r="A98" s="757"/>
      <c r="B98" s="757"/>
      <c r="C98" s="777"/>
      <c r="D98" s="757"/>
      <c r="E98" s="757"/>
      <c r="F98" s="757"/>
      <c r="G98" s="757"/>
      <c r="H98" s="757"/>
      <c r="I98" s="757"/>
    </row>
    <row r="99" spans="1:9" ht="24" customHeight="1" x14ac:dyDescent="0.25">
      <c r="A99" s="757"/>
      <c r="B99" s="757"/>
      <c r="C99" s="777"/>
      <c r="D99" s="757"/>
      <c r="E99" s="774"/>
      <c r="F99" s="774"/>
      <c r="G99" s="774"/>
      <c r="H99" s="757"/>
      <c r="I99" s="757"/>
    </row>
    <row r="100" spans="1:9" ht="26.25" customHeight="1" x14ac:dyDescent="0.25">
      <c r="A100" s="757"/>
      <c r="B100" s="757"/>
      <c r="C100" s="777"/>
      <c r="D100" s="757"/>
      <c r="E100" s="776"/>
      <c r="F100" s="776"/>
      <c r="G100" s="776"/>
      <c r="H100" s="757"/>
      <c r="I100" s="757"/>
    </row>
    <row r="101" spans="1:9" ht="16.5" customHeight="1" x14ac:dyDescent="0.25">
      <c r="A101" s="757"/>
      <c r="B101" s="757"/>
      <c r="C101" s="777"/>
      <c r="D101" s="778"/>
      <c r="E101" s="757"/>
      <c r="F101" s="757"/>
      <c r="G101" s="757"/>
      <c r="H101" s="757"/>
      <c r="I101" s="757"/>
    </row>
    <row r="102" spans="1:9" ht="26.25" customHeight="1" x14ac:dyDescent="0.25">
      <c r="A102" s="757"/>
      <c r="B102" s="757"/>
      <c r="C102" s="777"/>
      <c r="D102" s="757"/>
      <c r="E102" s="757"/>
      <c r="F102" s="757"/>
      <c r="G102" s="757"/>
      <c r="H102" s="757"/>
      <c r="I102" s="757"/>
    </row>
    <row r="103" spans="1:9" ht="27" customHeight="1" x14ac:dyDescent="0.25">
      <c r="A103" s="757"/>
      <c r="B103" s="757"/>
      <c r="C103" s="777"/>
      <c r="D103" s="757"/>
      <c r="E103" s="757"/>
      <c r="F103" s="757"/>
      <c r="G103" s="757"/>
      <c r="H103" s="757"/>
      <c r="I103" s="757"/>
    </row>
    <row r="104" spans="1:9" ht="27.75" customHeight="1" x14ac:dyDescent="0.25">
      <c r="A104" s="757"/>
      <c r="B104" s="757"/>
      <c r="C104" s="777"/>
      <c r="D104" s="757"/>
      <c r="E104" s="757"/>
      <c r="F104" s="778"/>
      <c r="G104" s="757"/>
      <c r="H104" s="757"/>
      <c r="I104" s="757"/>
    </row>
    <row r="105" spans="1:9" ht="27" customHeight="1" x14ac:dyDescent="0.25">
      <c r="A105" s="757"/>
      <c r="B105" s="757"/>
      <c r="C105" s="777"/>
      <c r="D105" s="757"/>
      <c r="E105" s="757"/>
      <c r="F105" s="757"/>
      <c r="G105" s="757"/>
      <c r="H105" s="757"/>
      <c r="I105" s="757"/>
    </row>
    <row r="106" spans="1:9" ht="59.25" customHeight="1" x14ac:dyDescent="0.25">
      <c r="A106" s="757"/>
      <c r="B106" s="757"/>
      <c r="C106" s="777"/>
      <c r="D106" s="757"/>
      <c r="E106" s="757"/>
      <c r="F106" s="778"/>
      <c r="G106" s="757"/>
      <c r="H106" s="757"/>
      <c r="I106" s="757"/>
    </row>
    <row r="107" spans="1:9" ht="27" customHeight="1" x14ac:dyDescent="0.25">
      <c r="A107" s="757"/>
      <c r="B107" s="757"/>
      <c r="C107" s="777"/>
      <c r="D107" s="757"/>
      <c r="E107" s="757"/>
      <c r="F107" s="778"/>
      <c r="G107" s="757"/>
      <c r="H107" s="757"/>
      <c r="I107" s="757"/>
    </row>
    <row r="108" spans="1:9" ht="26.25" customHeight="1" x14ac:dyDescent="0.25">
      <c r="A108" s="757"/>
      <c r="B108" s="757"/>
      <c r="C108" s="777"/>
      <c r="D108" s="757"/>
      <c r="E108" s="757"/>
      <c r="F108" s="757"/>
      <c r="G108" s="757"/>
      <c r="H108" s="757"/>
      <c r="I108" s="757"/>
    </row>
    <row r="109" spans="1:9" ht="16.5" customHeight="1" x14ac:dyDescent="0.25">
      <c r="A109" s="757"/>
      <c r="B109" s="757"/>
      <c r="C109" s="777"/>
      <c r="D109" s="757"/>
      <c r="E109" s="757"/>
      <c r="F109" s="757"/>
      <c r="G109" s="757"/>
      <c r="H109" s="757"/>
      <c r="I109" s="757"/>
    </row>
    <row r="110" spans="1:9" ht="15" customHeight="1" x14ac:dyDescent="0.25">
      <c r="A110" s="757"/>
      <c r="B110" s="757"/>
      <c r="C110" s="777"/>
      <c r="D110" s="757"/>
      <c r="E110" s="757"/>
      <c r="F110" s="757"/>
      <c r="G110" s="757"/>
      <c r="H110" s="757"/>
      <c r="I110" s="757"/>
    </row>
    <row r="111" spans="1:9" ht="26.25" customHeight="1" x14ac:dyDescent="0.25">
      <c r="A111" s="757"/>
      <c r="B111" s="757"/>
      <c r="C111" s="779"/>
      <c r="D111" s="778"/>
      <c r="E111" s="757"/>
      <c r="F111" s="757"/>
      <c r="G111" s="757"/>
      <c r="H111" s="757"/>
      <c r="I111" s="757"/>
    </row>
    <row r="112" spans="1:9" ht="26.25" customHeight="1" x14ac:dyDescent="0.25">
      <c r="A112" s="757"/>
      <c r="B112" s="757"/>
      <c r="C112" s="757"/>
      <c r="D112" s="757"/>
      <c r="E112" s="757"/>
      <c r="F112" s="757"/>
      <c r="G112" s="757"/>
      <c r="H112" s="757"/>
      <c r="I112" s="757"/>
    </row>
    <row r="113" spans="1:9" ht="39.75" customHeight="1" x14ac:dyDescent="0.25">
      <c r="A113" s="757"/>
      <c r="B113" s="757"/>
      <c r="C113" s="757"/>
      <c r="D113" s="757"/>
      <c r="E113" s="757"/>
      <c r="F113" s="757"/>
      <c r="G113" s="757"/>
      <c r="H113" s="757"/>
      <c r="I113" s="757"/>
    </row>
    <row r="114" spans="1:9" x14ac:dyDescent="0.25">
      <c r="A114" s="757"/>
      <c r="B114" s="757"/>
      <c r="C114" s="757"/>
      <c r="D114" s="757"/>
      <c r="E114" s="771"/>
      <c r="F114" s="778"/>
      <c r="G114" s="771"/>
      <c r="H114" s="757"/>
      <c r="I114" s="757"/>
    </row>
    <row r="115" spans="1:9" x14ac:dyDescent="0.25">
      <c r="A115" s="757"/>
      <c r="B115" s="757"/>
      <c r="C115" s="757"/>
      <c r="D115" s="757"/>
      <c r="E115" s="757"/>
      <c r="F115" s="757"/>
      <c r="G115" s="757"/>
      <c r="H115" s="757"/>
      <c r="I115" s="757"/>
    </row>
    <row r="116" spans="1:9" x14ac:dyDescent="0.25">
      <c r="A116" s="757"/>
      <c r="B116" s="757"/>
      <c r="C116" s="771"/>
      <c r="D116" s="757"/>
      <c r="E116" s="757"/>
      <c r="F116" s="757"/>
      <c r="G116" s="757"/>
      <c r="H116" s="757"/>
      <c r="I116" s="757"/>
    </row>
    <row r="117" spans="1:9" x14ac:dyDescent="0.25">
      <c r="A117" s="757"/>
      <c r="B117" s="757"/>
      <c r="C117" s="757"/>
      <c r="D117" s="757"/>
      <c r="E117" s="757"/>
      <c r="F117" s="757"/>
      <c r="G117" s="757"/>
      <c r="H117" s="757"/>
      <c r="I117" s="757"/>
    </row>
    <row r="118" spans="1:9" x14ac:dyDescent="0.25">
      <c r="A118" s="757"/>
      <c r="B118" s="757"/>
      <c r="C118" s="773"/>
      <c r="D118" s="773"/>
      <c r="E118" s="757"/>
      <c r="F118" s="757"/>
      <c r="G118" s="757"/>
      <c r="H118" s="757"/>
      <c r="I118" s="757"/>
    </row>
    <row r="119" spans="1:9" x14ac:dyDescent="0.25">
      <c r="A119" s="757"/>
      <c r="B119" s="757"/>
      <c r="C119" s="773"/>
      <c r="D119" s="773"/>
      <c r="E119" s="757"/>
      <c r="F119" s="757"/>
      <c r="G119" s="757"/>
      <c r="H119" s="757"/>
      <c r="I119" s="757"/>
    </row>
    <row r="120" spans="1:9" ht="12.75" customHeight="1" x14ac:dyDescent="0.25">
      <c r="A120" s="757"/>
      <c r="B120" s="757"/>
      <c r="C120" s="773"/>
      <c r="D120" s="773"/>
      <c r="E120" s="757"/>
      <c r="F120" s="757"/>
      <c r="G120" s="757"/>
      <c r="H120" s="757"/>
      <c r="I120" s="757"/>
    </row>
    <row r="121" spans="1:9" x14ac:dyDescent="0.25">
      <c r="A121" s="757"/>
      <c r="B121" s="757"/>
      <c r="C121" s="773"/>
      <c r="D121" s="773"/>
      <c r="E121" s="773"/>
      <c r="F121" s="773"/>
      <c r="G121" s="773"/>
      <c r="H121" s="757"/>
      <c r="I121" s="757"/>
    </row>
    <row r="122" spans="1:9" x14ac:dyDescent="0.25">
      <c r="A122" s="757"/>
      <c r="B122" s="757"/>
      <c r="C122" s="774"/>
      <c r="D122" s="757"/>
      <c r="E122" s="773"/>
      <c r="F122" s="773"/>
      <c r="G122" s="773"/>
      <c r="H122" s="757"/>
      <c r="I122" s="757"/>
    </row>
    <row r="123" spans="1:9" x14ac:dyDescent="0.25">
      <c r="A123" s="757"/>
      <c r="B123" s="757"/>
      <c r="C123" s="774"/>
      <c r="D123" s="757"/>
      <c r="E123" s="771"/>
      <c r="F123" s="771"/>
      <c r="G123" s="771"/>
      <c r="H123" s="757"/>
      <c r="I123" s="757"/>
    </row>
    <row r="124" spans="1:9" ht="27" customHeight="1" x14ac:dyDescent="0.25">
      <c r="A124" s="757"/>
      <c r="B124" s="757"/>
      <c r="C124" s="774"/>
      <c r="D124" s="757"/>
      <c r="E124" s="773"/>
      <c r="F124" s="775"/>
      <c r="G124" s="775"/>
      <c r="H124" s="757"/>
      <c r="I124" s="757"/>
    </row>
    <row r="125" spans="1:9" ht="26.25" customHeight="1" x14ac:dyDescent="0.25">
      <c r="A125" s="757"/>
      <c r="B125" s="757"/>
      <c r="C125" s="774"/>
      <c r="D125" s="757"/>
      <c r="E125" s="757"/>
      <c r="F125" s="757"/>
      <c r="G125" s="757"/>
      <c r="H125" s="757"/>
      <c r="I125" s="757"/>
    </row>
    <row r="126" spans="1:9" ht="36.75" customHeight="1" x14ac:dyDescent="0.25">
      <c r="A126" s="757"/>
      <c r="B126" s="757"/>
      <c r="C126" s="774"/>
      <c r="D126" s="774"/>
      <c r="E126" s="757"/>
      <c r="F126" s="757"/>
      <c r="G126" s="757"/>
      <c r="H126" s="757"/>
      <c r="I126" s="757"/>
    </row>
    <row r="127" spans="1:9" ht="15.75" customHeight="1" x14ac:dyDescent="0.25">
      <c r="A127" s="757"/>
      <c r="B127" s="757"/>
      <c r="C127" s="776"/>
      <c r="D127" s="776"/>
      <c r="E127" s="757"/>
      <c r="F127" s="757"/>
      <c r="G127" s="757"/>
      <c r="H127" s="757"/>
      <c r="I127" s="757"/>
    </row>
    <row r="128" spans="1:9" x14ac:dyDescent="0.25">
      <c r="A128" s="757"/>
      <c r="B128" s="757"/>
      <c r="C128" s="780"/>
      <c r="D128" s="757"/>
      <c r="E128" s="757"/>
      <c r="F128" s="757"/>
      <c r="G128" s="757"/>
      <c r="H128" s="757"/>
      <c r="I128" s="757"/>
    </row>
    <row r="129" spans="1:9" ht="24" customHeight="1" x14ac:dyDescent="0.25">
      <c r="A129" s="757"/>
      <c r="B129" s="757"/>
      <c r="C129" s="780"/>
      <c r="D129" s="757"/>
      <c r="E129" s="774"/>
      <c r="F129" s="774"/>
      <c r="G129" s="774"/>
      <c r="H129" s="757"/>
      <c r="I129" s="757"/>
    </row>
    <row r="130" spans="1:9" ht="27.75" customHeight="1" x14ac:dyDescent="0.25">
      <c r="A130" s="757"/>
      <c r="B130" s="757"/>
      <c r="C130" s="780"/>
      <c r="D130" s="757"/>
      <c r="E130" s="776"/>
      <c r="F130" s="776"/>
      <c r="G130" s="776"/>
      <c r="H130" s="757"/>
      <c r="I130" s="757"/>
    </row>
    <row r="131" spans="1:9" ht="17.25" customHeight="1" x14ac:dyDescent="0.25">
      <c r="A131" s="757"/>
      <c r="B131" s="757"/>
      <c r="C131" s="780"/>
      <c r="D131" s="757"/>
      <c r="E131" s="757"/>
      <c r="F131" s="757"/>
      <c r="G131" s="757"/>
      <c r="H131" s="757"/>
      <c r="I131" s="757"/>
    </row>
    <row r="132" spans="1:9" ht="27" customHeight="1" x14ac:dyDescent="0.25">
      <c r="A132" s="757"/>
      <c r="B132" s="757"/>
      <c r="C132" s="780"/>
      <c r="D132" s="757"/>
      <c r="E132" s="757"/>
      <c r="F132" s="757"/>
      <c r="G132" s="757"/>
      <c r="H132" s="757"/>
      <c r="I132" s="757"/>
    </row>
    <row r="133" spans="1:9" ht="27" customHeight="1" x14ac:dyDescent="0.25">
      <c r="A133" s="757"/>
      <c r="B133" s="757"/>
      <c r="C133" s="780"/>
      <c r="D133" s="757"/>
      <c r="E133" s="757"/>
      <c r="F133" s="757"/>
      <c r="G133" s="757"/>
      <c r="H133" s="757"/>
      <c r="I133" s="757"/>
    </row>
    <row r="134" spans="1:9" ht="28.5" customHeight="1" x14ac:dyDescent="0.25">
      <c r="A134" s="757"/>
      <c r="B134" s="757"/>
      <c r="C134" s="780"/>
      <c r="D134" s="757"/>
      <c r="E134" s="757"/>
      <c r="F134" s="757"/>
      <c r="G134" s="757"/>
      <c r="H134" s="757"/>
      <c r="I134" s="757"/>
    </row>
    <row r="135" spans="1:9" ht="26.25" customHeight="1" x14ac:dyDescent="0.25">
      <c r="A135" s="757"/>
      <c r="B135" s="757"/>
      <c r="C135" s="780"/>
      <c r="D135" s="757"/>
      <c r="E135" s="757"/>
      <c r="F135" s="757"/>
      <c r="G135" s="757"/>
      <c r="H135" s="757"/>
      <c r="I135" s="757"/>
    </row>
    <row r="136" spans="1:9" ht="17.25" customHeight="1" x14ac:dyDescent="0.25">
      <c r="A136" s="757"/>
      <c r="B136" s="757"/>
      <c r="C136" s="780"/>
      <c r="D136" s="757"/>
      <c r="E136" s="757"/>
      <c r="F136" s="757"/>
      <c r="G136" s="757"/>
      <c r="H136" s="757"/>
      <c r="I136" s="757"/>
    </row>
    <row r="137" spans="1:9" ht="27" customHeight="1" x14ac:dyDescent="0.25">
      <c r="A137" s="757"/>
      <c r="B137" s="757"/>
      <c r="C137" s="780"/>
      <c r="D137" s="757"/>
      <c r="E137" s="757"/>
      <c r="F137" s="757"/>
      <c r="G137" s="757"/>
      <c r="H137" s="757"/>
      <c r="I137" s="757"/>
    </row>
    <row r="138" spans="1:9" ht="27" customHeight="1" x14ac:dyDescent="0.25">
      <c r="A138" s="757"/>
      <c r="B138" s="757"/>
      <c r="C138" s="780"/>
      <c r="D138" s="757"/>
      <c r="E138" s="757"/>
      <c r="F138" s="757"/>
      <c r="G138" s="757"/>
      <c r="H138" s="757"/>
      <c r="I138" s="757"/>
    </row>
    <row r="139" spans="1:9" ht="15.75" customHeight="1" x14ac:dyDescent="0.25">
      <c r="A139" s="757"/>
      <c r="B139" s="757"/>
      <c r="C139" s="780"/>
      <c r="D139" s="757"/>
      <c r="E139" s="757"/>
      <c r="F139" s="757"/>
      <c r="G139" s="757"/>
      <c r="H139" s="757"/>
      <c r="I139" s="757"/>
    </row>
    <row r="140" spans="1:9" ht="15.75" customHeight="1" x14ac:dyDescent="0.25">
      <c r="A140" s="757"/>
      <c r="B140" s="757"/>
      <c r="C140" s="780"/>
      <c r="D140" s="757"/>
      <c r="E140" s="757"/>
      <c r="F140" s="757"/>
      <c r="G140" s="757"/>
      <c r="H140" s="757"/>
      <c r="I140" s="757"/>
    </row>
    <row r="141" spans="1:9" ht="27" customHeight="1" x14ac:dyDescent="0.25">
      <c r="A141" s="757"/>
      <c r="B141" s="757"/>
      <c r="C141" s="774"/>
      <c r="D141" s="771"/>
      <c r="E141" s="757"/>
      <c r="F141" s="757"/>
      <c r="G141" s="757"/>
      <c r="H141" s="757"/>
      <c r="I141" s="757"/>
    </row>
    <row r="142" spans="1:9" ht="29.25" customHeight="1" x14ac:dyDescent="0.25">
      <c r="A142" s="757"/>
      <c r="B142" s="757"/>
      <c r="C142" s="757"/>
      <c r="D142" s="757"/>
      <c r="E142" s="757"/>
      <c r="F142" s="757"/>
      <c r="G142" s="757"/>
      <c r="H142" s="757"/>
      <c r="I142" s="757"/>
    </row>
    <row r="143" spans="1:9" ht="40.5" customHeight="1" x14ac:dyDescent="0.25">
      <c r="A143" s="757"/>
      <c r="B143" s="757"/>
      <c r="C143" s="757"/>
      <c r="D143" s="757"/>
      <c r="E143" s="757"/>
      <c r="F143" s="757"/>
      <c r="G143" s="757"/>
      <c r="H143" s="757"/>
      <c r="I143" s="757"/>
    </row>
    <row r="144" spans="1:9" x14ac:dyDescent="0.25">
      <c r="A144" s="757"/>
      <c r="B144" s="757"/>
      <c r="C144" s="757"/>
      <c r="D144" s="757"/>
      <c r="E144" s="771"/>
      <c r="F144" s="771"/>
      <c r="G144" s="771"/>
      <c r="H144" s="757"/>
      <c r="I144" s="757"/>
    </row>
    <row r="145" spans="1:9" x14ac:dyDescent="0.25">
      <c r="A145" s="757"/>
      <c r="B145" s="757"/>
      <c r="C145" s="757"/>
      <c r="D145" s="757"/>
      <c r="E145" s="757"/>
      <c r="F145" s="757"/>
      <c r="G145" s="757"/>
      <c r="H145" s="757"/>
      <c r="I145" s="757"/>
    </row>
    <row r="146" spans="1:9" x14ac:dyDescent="0.25">
      <c r="A146" s="757"/>
      <c r="B146" s="757"/>
      <c r="C146" s="771"/>
      <c r="D146" s="757"/>
      <c r="E146" s="757"/>
      <c r="F146" s="757"/>
      <c r="G146" s="757"/>
      <c r="H146" s="757"/>
      <c r="I146" s="757"/>
    </row>
    <row r="147" spans="1:9" x14ac:dyDescent="0.25">
      <c r="A147" s="757"/>
      <c r="B147" s="757"/>
      <c r="C147" s="771"/>
      <c r="D147" s="757"/>
      <c r="E147" s="757"/>
      <c r="F147" s="757"/>
      <c r="G147" s="757"/>
      <c r="H147" s="757"/>
      <c r="I147" s="757"/>
    </row>
    <row r="148" spans="1:9" x14ac:dyDescent="0.25">
      <c r="A148" s="757"/>
      <c r="B148" s="757"/>
      <c r="C148" s="771"/>
      <c r="D148" s="757"/>
      <c r="E148" s="757"/>
      <c r="F148" s="757"/>
      <c r="G148" s="757"/>
      <c r="H148" s="757"/>
      <c r="I148" s="757"/>
    </row>
    <row r="149" spans="1:9" x14ac:dyDescent="0.25">
      <c r="A149" s="757"/>
      <c r="B149" s="757"/>
      <c r="C149" s="772"/>
      <c r="D149" s="757"/>
      <c r="E149" s="757"/>
      <c r="F149" s="757"/>
      <c r="G149" s="757"/>
      <c r="H149" s="757"/>
      <c r="I149" s="757"/>
    </row>
    <row r="150" spans="1:9" x14ac:dyDescent="0.25">
      <c r="A150" s="757"/>
      <c r="B150" s="757"/>
      <c r="C150" s="772"/>
      <c r="D150" s="757"/>
      <c r="E150" s="757"/>
      <c r="F150" s="757"/>
      <c r="G150" s="757"/>
      <c r="H150" s="757"/>
      <c r="I150" s="757"/>
    </row>
    <row r="151" spans="1:9" x14ac:dyDescent="0.25">
      <c r="A151" s="757"/>
      <c r="B151" s="757"/>
      <c r="C151" s="772"/>
      <c r="D151" s="757"/>
      <c r="E151" s="757"/>
      <c r="F151" s="757"/>
      <c r="G151" s="757"/>
      <c r="H151" s="757"/>
      <c r="I151" s="757"/>
    </row>
    <row r="152" spans="1:9" x14ac:dyDescent="0.25">
      <c r="A152" s="757"/>
      <c r="B152" s="757"/>
      <c r="C152" s="757"/>
      <c r="D152" s="757"/>
      <c r="E152" s="757"/>
      <c r="F152" s="757"/>
      <c r="G152" s="757"/>
      <c r="H152" s="757"/>
      <c r="I152" s="757"/>
    </row>
    <row r="153" spans="1:9" ht="17.25" customHeight="1" x14ac:dyDescent="0.25">
      <c r="A153" s="757"/>
      <c r="B153" s="757"/>
      <c r="C153" s="772"/>
      <c r="D153" s="757"/>
      <c r="E153" s="757"/>
      <c r="F153" s="757"/>
      <c r="G153" s="757"/>
      <c r="H153" s="757"/>
      <c r="I153" s="757"/>
    </row>
    <row r="154" spans="1:9" ht="18" customHeight="1" x14ac:dyDescent="0.25">
      <c r="A154" s="757"/>
      <c r="B154" s="757"/>
      <c r="C154" s="757"/>
      <c r="D154" s="757"/>
      <c r="E154" s="757"/>
      <c r="F154" s="757"/>
      <c r="G154" s="757"/>
      <c r="H154" s="757"/>
      <c r="I154" s="757"/>
    </row>
    <row r="155" spans="1:9" ht="18" customHeight="1" x14ac:dyDescent="0.25">
      <c r="A155" s="757"/>
      <c r="B155" s="757"/>
      <c r="C155" s="757"/>
      <c r="D155" s="757"/>
      <c r="E155" s="757"/>
      <c r="F155" s="757"/>
      <c r="G155" s="757"/>
      <c r="H155" s="757"/>
      <c r="I155" s="757"/>
    </row>
    <row r="156" spans="1:9" ht="16.5" customHeight="1" x14ac:dyDescent="0.25">
      <c r="A156" s="757"/>
      <c r="B156" s="757"/>
      <c r="C156" s="772"/>
      <c r="D156" s="757"/>
      <c r="E156" s="757"/>
      <c r="F156" s="757"/>
      <c r="G156" s="757"/>
      <c r="H156" s="757"/>
      <c r="I156" s="757"/>
    </row>
    <row r="157" spans="1:9" x14ac:dyDescent="0.25">
      <c r="A157" s="757"/>
      <c r="B157" s="757"/>
      <c r="C157" s="771"/>
      <c r="D157" s="757"/>
      <c r="E157" s="757"/>
      <c r="F157" s="757"/>
      <c r="G157" s="757"/>
      <c r="H157" s="757"/>
      <c r="I157" s="757"/>
    </row>
    <row r="158" spans="1:9" x14ac:dyDescent="0.25">
      <c r="A158" s="757"/>
      <c r="B158" s="757"/>
      <c r="C158" s="771"/>
      <c r="D158" s="757"/>
      <c r="E158" s="757"/>
      <c r="F158" s="757"/>
      <c r="G158" s="757"/>
      <c r="H158" s="757"/>
      <c r="I158" s="757"/>
    </row>
    <row r="159" spans="1:9" ht="27" customHeight="1" x14ac:dyDescent="0.25">
      <c r="A159" s="757"/>
      <c r="B159" s="757"/>
      <c r="C159" s="757"/>
      <c r="D159" s="757"/>
      <c r="E159" s="757"/>
      <c r="F159" s="757"/>
      <c r="G159" s="757"/>
      <c r="H159" s="757"/>
      <c r="I159" s="757"/>
    </row>
    <row r="160" spans="1:9" ht="18.75" customHeight="1" x14ac:dyDescent="0.25">
      <c r="A160" s="757"/>
      <c r="B160" s="757"/>
      <c r="C160" s="773"/>
      <c r="D160" s="773"/>
      <c r="E160" s="757"/>
      <c r="F160" s="757"/>
      <c r="G160" s="757"/>
      <c r="H160" s="757"/>
      <c r="I160" s="757"/>
    </row>
    <row r="161" spans="1:9" ht="21.75" customHeight="1" x14ac:dyDescent="0.25">
      <c r="A161" s="757"/>
      <c r="B161" s="757"/>
      <c r="C161" s="781"/>
      <c r="D161" s="782"/>
      <c r="E161" s="757"/>
      <c r="F161" s="757"/>
      <c r="G161" s="757"/>
      <c r="H161" s="757"/>
      <c r="I161" s="757"/>
    </row>
    <row r="162" spans="1:9" x14ac:dyDescent="0.25">
      <c r="A162" s="757"/>
      <c r="B162" s="757"/>
      <c r="C162" s="781"/>
      <c r="D162" s="782"/>
      <c r="E162" s="757"/>
      <c r="F162" s="757"/>
      <c r="G162" s="757"/>
      <c r="H162" s="757"/>
      <c r="I162" s="757"/>
    </row>
    <row r="163" spans="1:9" x14ac:dyDescent="0.25">
      <c r="A163" s="757"/>
      <c r="B163" s="757"/>
      <c r="C163" s="781"/>
      <c r="D163" s="782"/>
      <c r="E163" s="773"/>
      <c r="F163" s="773"/>
      <c r="G163" s="773"/>
      <c r="H163" s="773"/>
      <c r="I163" s="757"/>
    </row>
    <row r="164" spans="1:9" x14ac:dyDescent="0.25">
      <c r="A164" s="757"/>
      <c r="B164" s="757"/>
      <c r="C164" s="781"/>
      <c r="D164" s="782"/>
      <c r="E164" s="782"/>
      <c r="F164" s="782"/>
      <c r="G164" s="782"/>
      <c r="H164" s="782"/>
      <c r="I164" s="757"/>
    </row>
    <row r="165" spans="1:9" x14ac:dyDescent="0.25">
      <c r="A165" s="757"/>
      <c r="B165" s="757"/>
      <c r="C165" s="781"/>
      <c r="D165" s="782"/>
      <c r="E165" s="782"/>
      <c r="F165" s="782"/>
      <c r="G165" s="782"/>
      <c r="H165" s="782"/>
      <c r="I165" s="757"/>
    </row>
    <row r="166" spans="1:9" x14ac:dyDescent="0.25">
      <c r="A166" s="757"/>
      <c r="B166" s="757"/>
      <c r="C166" s="783"/>
      <c r="D166" s="782"/>
      <c r="E166" s="782"/>
      <c r="F166" s="782"/>
      <c r="G166" s="782"/>
      <c r="H166" s="782"/>
      <c r="I166" s="757"/>
    </row>
    <row r="167" spans="1:9" x14ac:dyDescent="0.25">
      <c r="A167" s="757"/>
      <c r="B167" s="757"/>
      <c r="C167" s="771"/>
      <c r="D167" s="784"/>
      <c r="E167" s="782"/>
      <c r="F167" s="782"/>
      <c r="G167" s="782"/>
      <c r="H167" s="782"/>
      <c r="I167" s="757"/>
    </row>
    <row r="168" spans="1:9" x14ac:dyDescent="0.25">
      <c r="A168" s="757"/>
      <c r="B168" s="757"/>
      <c r="C168" s="771"/>
      <c r="D168" s="784"/>
      <c r="E168" s="782"/>
      <c r="F168" s="782"/>
      <c r="G168" s="782"/>
      <c r="H168" s="782"/>
      <c r="I168" s="757"/>
    </row>
    <row r="169" spans="1:9" x14ac:dyDescent="0.25">
      <c r="A169" s="757"/>
      <c r="B169" s="757"/>
      <c r="C169" s="785"/>
      <c r="D169" s="757"/>
      <c r="E169" s="782"/>
      <c r="F169" s="782"/>
      <c r="G169" s="782"/>
      <c r="H169" s="782"/>
      <c r="I169" s="757"/>
    </row>
    <row r="170" spans="1:9" s="757" customFormat="1" ht="12" customHeight="1" x14ac:dyDescent="0.25">
      <c r="E170" s="786"/>
      <c r="F170" s="786"/>
      <c r="G170" s="786"/>
      <c r="H170" s="786"/>
    </row>
    <row r="171" spans="1:9" s="757" customFormat="1" ht="15.75" customHeight="1" x14ac:dyDescent="0.25">
      <c r="E171" s="786"/>
      <c r="F171" s="786"/>
      <c r="G171" s="786"/>
      <c r="H171" s="786"/>
    </row>
    <row r="172" spans="1:9" s="757" customFormat="1" ht="18" customHeight="1" x14ac:dyDescent="0.25">
      <c r="C172" s="773"/>
      <c r="D172" s="773"/>
    </row>
    <row r="173" spans="1:9" x14ac:dyDescent="0.25">
      <c r="A173" s="757"/>
      <c r="B173" s="757"/>
      <c r="C173" s="781"/>
      <c r="D173" s="782"/>
      <c r="E173" s="757"/>
      <c r="F173" s="757"/>
      <c r="G173" s="757"/>
      <c r="H173" s="757"/>
      <c r="I173" s="757"/>
    </row>
    <row r="174" spans="1:9" x14ac:dyDescent="0.25">
      <c r="A174" s="757"/>
      <c r="B174" s="757"/>
      <c r="C174" s="781"/>
      <c r="D174" s="782"/>
      <c r="E174" s="757"/>
      <c r="F174" s="757"/>
      <c r="G174" s="757"/>
      <c r="H174" s="757"/>
      <c r="I174" s="757"/>
    </row>
    <row r="175" spans="1:9" x14ac:dyDescent="0.25">
      <c r="A175" s="757"/>
      <c r="B175" s="757"/>
      <c r="C175" s="771"/>
      <c r="D175" s="784"/>
      <c r="E175" s="773"/>
      <c r="F175" s="773"/>
      <c r="G175" s="773"/>
      <c r="H175" s="773"/>
      <c r="I175" s="757"/>
    </row>
    <row r="176" spans="1:9" x14ac:dyDescent="0.25">
      <c r="A176" s="757"/>
      <c r="B176" s="757"/>
      <c r="C176" s="772"/>
      <c r="D176" s="757"/>
      <c r="E176" s="782"/>
      <c r="F176" s="782"/>
      <c r="G176" s="782"/>
      <c r="H176" s="782"/>
      <c r="I176" s="757"/>
    </row>
    <row r="177" spans="1:9" x14ac:dyDescent="0.25">
      <c r="A177" s="757"/>
      <c r="B177" s="757"/>
      <c r="C177" s="772"/>
      <c r="D177" s="757"/>
      <c r="E177" s="782"/>
      <c r="F177" s="782"/>
      <c r="G177" s="782"/>
      <c r="H177" s="782"/>
      <c r="I177" s="757"/>
    </row>
    <row r="178" spans="1:9" x14ac:dyDescent="0.25">
      <c r="A178" s="757"/>
      <c r="B178" s="757"/>
      <c r="C178" s="772"/>
      <c r="D178" s="757"/>
      <c r="E178" s="786"/>
      <c r="F178" s="786"/>
      <c r="G178" s="786"/>
      <c r="H178" s="786"/>
      <c r="I178" s="757"/>
    </row>
    <row r="179" spans="1:9" x14ac:dyDescent="0.25">
      <c r="A179" s="757"/>
      <c r="B179" s="757"/>
      <c r="C179" s="772"/>
      <c r="D179" s="757"/>
      <c r="E179" s="757"/>
      <c r="F179" s="757"/>
      <c r="G179" s="757"/>
      <c r="H179" s="757"/>
      <c r="I179" s="757"/>
    </row>
    <row r="180" spans="1:9" x14ac:dyDescent="0.25">
      <c r="A180" s="757"/>
      <c r="B180" s="757"/>
      <c r="C180" s="771"/>
      <c r="D180" s="757"/>
      <c r="E180" s="757"/>
      <c r="F180" s="757"/>
      <c r="G180" s="757"/>
      <c r="H180" s="757"/>
      <c r="I180" s="757"/>
    </row>
    <row r="181" spans="1:9" x14ac:dyDescent="0.25">
      <c r="A181" s="757"/>
      <c r="B181" s="757"/>
      <c r="C181" s="771"/>
      <c r="D181" s="757"/>
      <c r="E181" s="757"/>
      <c r="F181" s="757"/>
      <c r="G181" s="757"/>
      <c r="H181" s="757"/>
      <c r="I181" s="757"/>
    </row>
    <row r="182" spans="1:9" x14ac:dyDescent="0.25">
      <c r="A182" s="757"/>
      <c r="B182" s="757"/>
      <c r="C182" s="771"/>
      <c r="D182" s="757"/>
      <c r="E182" s="757"/>
      <c r="F182" s="757"/>
      <c r="G182" s="757"/>
      <c r="H182" s="757"/>
      <c r="I182" s="757"/>
    </row>
    <row r="183" spans="1:9" x14ac:dyDescent="0.25">
      <c r="A183" s="757"/>
      <c r="B183" s="757"/>
      <c r="C183" s="772"/>
      <c r="D183" s="757"/>
      <c r="E183" s="757"/>
      <c r="F183" s="757"/>
      <c r="G183" s="757"/>
      <c r="H183" s="757"/>
      <c r="I183" s="757"/>
    </row>
    <row r="184" spans="1:9" x14ac:dyDescent="0.25">
      <c r="A184" s="757"/>
      <c r="B184" s="757"/>
      <c r="C184" s="772"/>
      <c r="D184" s="757"/>
      <c r="E184" s="757"/>
      <c r="F184" s="757"/>
      <c r="G184" s="757"/>
      <c r="H184" s="757"/>
      <c r="I184" s="757"/>
    </row>
    <row r="185" spans="1:9" x14ac:dyDescent="0.25">
      <c r="A185" s="757"/>
      <c r="B185" s="757"/>
      <c r="C185" s="772"/>
      <c r="D185" s="757"/>
      <c r="E185" s="757"/>
      <c r="F185" s="757"/>
      <c r="G185" s="757"/>
      <c r="H185" s="757"/>
      <c r="I185" s="757"/>
    </row>
    <row r="186" spans="1:9" x14ac:dyDescent="0.25">
      <c r="A186" s="757"/>
      <c r="B186" s="757"/>
      <c r="C186" s="757"/>
      <c r="D186" s="757"/>
      <c r="E186" s="757"/>
      <c r="F186" s="757"/>
      <c r="G186" s="757"/>
      <c r="H186" s="757"/>
      <c r="I186" s="757"/>
    </row>
    <row r="187" spans="1:9" ht="18" customHeight="1" x14ac:dyDescent="0.25">
      <c r="A187" s="757"/>
      <c r="B187" s="757"/>
      <c r="C187" s="772"/>
      <c r="D187" s="757"/>
      <c r="E187" s="757"/>
      <c r="F187" s="757"/>
      <c r="G187" s="757"/>
      <c r="H187" s="757"/>
      <c r="I187" s="757"/>
    </row>
    <row r="188" spans="1:9" ht="15" customHeight="1" x14ac:dyDescent="0.25">
      <c r="A188" s="757"/>
      <c r="B188" s="757"/>
      <c r="C188" s="757"/>
      <c r="D188" s="757"/>
      <c r="E188" s="757"/>
      <c r="F188" s="757"/>
      <c r="G188" s="757"/>
      <c r="H188" s="757"/>
      <c r="I188" s="757"/>
    </row>
    <row r="189" spans="1:9" x14ac:dyDescent="0.25">
      <c r="A189" s="757"/>
      <c r="B189" s="757"/>
      <c r="C189" s="757"/>
      <c r="D189" s="757"/>
      <c r="E189" s="757"/>
      <c r="F189" s="757"/>
      <c r="G189" s="757"/>
      <c r="H189" s="757"/>
      <c r="I189" s="757"/>
    </row>
    <row r="190" spans="1:9" ht="18.75" customHeight="1" x14ac:dyDescent="0.25">
      <c r="A190" s="757"/>
      <c r="B190" s="757"/>
      <c r="C190" s="775"/>
      <c r="D190" s="775"/>
      <c r="E190" s="757"/>
      <c r="F190" s="757"/>
      <c r="G190" s="757"/>
      <c r="H190" s="757"/>
      <c r="I190" s="757"/>
    </row>
    <row r="191" spans="1:9" x14ac:dyDescent="0.25">
      <c r="A191" s="757"/>
      <c r="B191" s="757"/>
      <c r="C191" s="787"/>
      <c r="D191" s="767"/>
      <c r="E191" s="757"/>
      <c r="F191" s="757"/>
      <c r="G191" s="757"/>
      <c r="H191" s="757"/>
      <c r="I191" s="757"/>
    </row>
    <row r="192" spans="1:9" x14ac:dyDescent="0.25">
      <c r="A192" s="757"/>
      <c r="B192" s="757"/>
      <c r="C192" s="787"/>
      <c r="D192" s="767"/>
      <c r="E192" s="757"/>
      <c r="F192" s="757"/>
      <c r="G192" s="757"/>
      <c r="H192" s="757"/>
      <c r="I192" s="757"/>
    </row>
    <row r="193" spans="1:9" x14ac:dyDescent="0.25">
      <c r="A193" s="757"/>
      <c r="B193" s="757"/>
      <c r="C193" s="787"/>
      <c r="D193" s="767"/>
      <c r="E193" s="775"/>
      <c r="F193" s="775"/>
      <c r="G193" s="775"/>
      <c r="H193" s="775"/>
      <c r="I193" s="757"/>
    </row>
    <row r="194" spans="1:9" x14ac:dyDescent="0.25">
      <c r="A194" s="757"/>
      <c r="B194" s="757"/>
      <c r="C194" s="787"/>
      <c r="D194" s="767"/>
      <c r="E194" s="767"/>
      <c r="F194" s="767"/>
      <c r="G194" s="767"/>
      <c r="H194" s="767"/>
      <c r="I194" s="757"/>
    </row>
    <row r="195" spans="1:9" x14ac:dyDescent="0.25">
      <c r="A195" s="757"/>
      <c r="B195" s="757"/>
      <c r="C195" s="787"/>
      <c r="D195" s="767"/>
      <c r="E195" s="767"/>
      <c r="F195" s="767"/>
      <c r="G195" s="767"/>
      <c r="H195" s="767"/>
      <c r="I195" s="757"/>
    </row>
    <row r="196" spans="1:9" x14ac:dyDescent="0.25">
      <c r="A196" s="757"/>
      <c r="B196" s="757"/>
      <c r="C196" s="774"/>
      <c r="D196" s="788"/>
      <c r="E196" s="767"/>
      <c r="F196" s="767"/>
      <c r="G196" s="767"/>
      <c r="H196" s="767"/>
      <c r="I196" s="757"/>
    </row>
    <row r="197" spans="1:9" x14ac:dyDescent="0.25">
      <c r="A197" s="757"/>
      <c r="B197" s="757"/>
      <c r="C197" s="757"/>
      <c r="D197" s="757"/>
      <c r="E197" s="767"/>
      <c r="F197" s="767"/>
      <c r="G197" s="767"/>
      <c r="H197" s="767"/>
      <c r="I197" s="757"/>
    </row>
    <row r="198" spans="1:9" x14ac:dyDescent="0.25">
      <c r="A198" s="757"/>
      <c r="B198" s="757"/>
      <c r="C198" s="771"/>
      <c r="D198" s="757"/>
      <c r="E198" s="767"/>
      <c r="F198" s="767"/>
      <c r="G198" s="767"/>
      <c r="H198" s="767"/>
      <c r="I198" s="757"/>
    </row>
    <row r="199" spans="1:9" x14ac:dyDescent="0.25">
      <c r="A199" s="757"/>
      <c r="B199" s="757"/>
      <c r="C199" s="785"/>
      <c r="D199" s="757"/>
      <c r="E199" s="788"/>
      <c r="F199" s="788"/>
      <c r="G199" s="788"/>
      <c r="H199" s="788"/>
      <c r="I199" s="757"/>
    </row>
    <row r="200" spans="1:9" x14ac:dyDescent="0.25">
      <c r="A200" s="757"/>
      <c r="B200" s="757"/>
      <c r="C200" s="773"/>
      <c r="D200" s="773"/>
      <c r="E200" s="757"/>
      <c r="F200" s="757"/>
      <c r="G200" s="757"/>
      <c r="H200" s="757"/>
      <c r="I200" s="757"/>
    </row>
    <row r="201" spans="1:9" x14ac:dyDescent="0.25">
      <c r="A201" s="757"/>
      <c r="B201" s="757"/>
      <c r="C201" s="773"/>
      <c r="D201" s="757"/>
      <c r="E201" s="757"/>
      <c r="F201" s="757"/>
      <c r="G201" s="757"/>
      <c r="H201" s="757"/>
      <c r="I201" s="757"/>
    </row>
    <row r="202" spans="1:9" x14ac:dyDescent="0.25">
      <c r="A202" s="757"/>
      <c r="B202" s="757"/>
      <c r="C202" s="773"/>
      <c r="D202" s="757"/>
      <c r="E202" s="757"/>
      <c r="F202" s="757"/>
      <c r="G202" s="757"/>
      <c r="H202" s="757"/>
      <c r="I202" s="757"/>
    </row>
    <row r="203" spans="1:9" x14ac:dyDescent="0.25">
      <c r="A203" s="757"/>
      <c r="B203" s="757"/>
      <c r="C203" s="757"/>
      <c r="D203" s="757"/>
      <c r="E203" s="757"/>
      <c r="F203" s="757"/>
      <c r="G203" s="757"/>
      <c r="H203" s="757"/>
      <c r="I203" s="757"/>
    </row>
    <row r="204" spans="1:9" ht="30" customHeight="1" x14ac:dyDescent="0.25">
      <c r="A204" s="757"/>
      <c r="B204" s="757"/>
      <c r="C204" s="757"/>
      <c r="D204" s="757"/>
      <c r="E204" s="757"/>
      <c r="F204" s="757"/>
      <c r="G204" s="757"/>
      <c r="H204" s="757"/>
      <c r="I204" s="757"/>
    </row>
    <row r="205" spans="1:9" x14ac:dyDescent="0.25">
      <c r="A205" s="757"/>
      <c r="B205" s="757"/>
      <c r="C205" s="789"/>
      <c r="D205" s="757"/>
      <c r="E205" s="757"/>
      <c r="F205" s="757"/>
      <c r="G205" s="757"/>
      <c r="H205" s="757"/>
      <c r="I205" s="757"/>
    </row>
    <row r="206" spans="1:9" x14ac:dyDescent="0.25">
      <c r="A206" s="757"/>
      <c r="B206" s="757"/>
      <c r="C206" s="757"/>
      <c r="D206" s="757"/>
      <c r="E206" s="757"/>
      <c r="F206" s="757"/>
      <c r="G206" s="757"/>
      <c r="H206" s="757"/>
      <c r="I206" s="757"/>
    </row>
    <row r="207" spans="1:9" x14ac:dyDescent="0.25">
      <c r="A207" s="757"/>
      <c r="B207" s="757"/>
      <c r="C207" s="757"/>
      <c r="D207" s="757"/>
      <c r="E207" s="757"/>
      <c r="F207" s="757"/>
      <c r="G207" s="757"/>
      <c r="H207" s="757"/>
      <c r="I207" s="757"/>
    </row>
    <row r="208" spans="1:9" x14ac:dyDescent="0.25">
      <c r="A208" s="757"/>
      <c r="B208" s="757"/>
      <c r="C208" s="757"/>
      <c r="D208" s="757"/>
      <c r="E208" s="757"/>
      <c r="F208" s="757"/>
      <c r="G208" s="757"/>
      <c r="H208" s="757"/>
      <c r="I208" s="757"/>
    </row>
    <row r="209" spans="1:9" x14ac:dyDescent="0.25">
      <c r="A209" s="757"/>
      <c r="B209" s="757"/>
      <c r="C209" s="757"/>
      <c r="D209" s="757"/>
      <c r="E209" s="757"/>
      <c r="F209" s="757"/>
      <c r="G209" s="757"/>
      <c r="H209" s="757"/>
      <c r="I209" s="757"/>
    </row>
    <row r="210" spans="1:9" x14ac:dyDescent="0.25">
      <c r="A210" s="757"/>
      <c r="B210" s="757"/>
      <c r="C210" s="757"/>
      <c r="D210" s="757"/>
      <c r="E210" s="757"/>
      <c r="F210" s="757"/>
      <c r="G210" s="757"/>
      <c r="H210" s="757"/>
      <c r="I210" s="757"/>
    </row>
    <row r="211" spans="1:9" x14ac:dyDescent="0.25">
      <c r="A211" s="757"/>
      <c r="B211" s="757"/>
      <c r="C211" s="771"/>
      <c r="D211" s="757"/>
      <c r="E211" s="757"/>
      <c r="F211" s="757"/>
      <c r="G211" s="757"/>
      <c r="H211" s="757"/>
      <c r="I211" s="757"/>
    </row>
    <row r="212" spans="1:9" x14ac:dyDescent="0.25">
      <c r="A212" s="757"/>
      <c r="B212" s="757"/>
      <c r="C212" s="757"/>
      <c r="D212" s="757"/>
      <c r="E212" s="757"/>
      <c r="F212" s="757"/>
      <c r="G212" s="757"/>
      <c r="H212" s="757"/>
      <c r="I212" s="757"/>
    </row>
    <row r="213" spans="1:9" x14ac:dyDescent="0.25">
      <c r="A213" s="757"/>
      <c r="B213" s="757"/>
      <c r="C213" s="790"/>
      <c r="D213" s="772"/>
      <c r="E213" s="757"/>
      <c r="F213" s="757"/>
      <c r="G213" s="757"/>
      <c r="H213" s="757"/>
      <c r="I213" s="757"/>
    </row>
    <row r="214" spans="1:9" x14ac:dyDescent="0.25">
      <c r="A214" s="757"/>
      <c r="B214" s="757"/>
      <c r="C214" s="790"/>
      <c r="D214" s="772"/>
      <c r="E214" s="757"/>
      <c r="F214" s="757"/>
      <c r="G214" s="757"/>
      <c r="H214" s="757"/>
      <c r="I214" s="757"/>
    </row>
    <row r="215" spans="1:9" x14ac:dyDescent="0.25">
      <c r="A215" s="757"/>
      <c r="B215" s="757"/>
      <c r="C215" s="757"/>
      <c r="D215" s="757"/>
      <c r="E215" s="757"/>
      <c r="F215" s="757"/>
      <c r="G215" s="757"/>
      <c r="H215" s="757"/>
      <c r="I215" s="757"/>
    </row>
    <row r="216" spans="1:9" x14ac:dyDescent="0.25">
      <c r="A216" s="757"/>
      <c r="B216" s="757"/>
      <c r="C216" s="773"/>
      <c r="D216" s="773"/>
      <c r="E216" s="757"/>
      <c r="F216" s="757"/>
      <c r="G216" s="757"/>
      <c r="H216" s="757"/>
      <c r="I216" s="757"/>
    </row>
    <row r="217" spans="1:9" x14ac:dyDescent="0.25">
      <c r="A217" s="757"/>
      <c r="B217" s="757"/>
      <c r="C217" s="773"/>
      <c r="D217" s="791"/>
      <c r="E217" s="757"/>
      <c r="F217" s="757"/>
      <c r="G217" s="757"/>
      <c r="H217" s="757"/>
      <c r="I217" s="757"/>
    </row>
    <row r="218" spans="1:9" x14ac:dyDescent="0.25">
      <c r="A218" s="757"/>
      <c r="B218" s="757"/>
      <c r="C218" s="773"/>
      <c r="D218" s="791"/>
      <c r="E218" s="757"/>
      <c r="F218" s="757"/>
      <c r="G218" s="757"/>
      <c r="H218" s="757"/>
      <c r="I218" s="757"/>
    </row>
    <row r="219" spans="1:9" ht="24.75" customHeight="1" x14ac:dyDescent="0.25">
      <c r="A219" s="757"/>
      <c r="B219" s="757"/>
      <c r="C219" s="757"/>
      <c r="D219" s="757"/>
      <c r="E219" s="757"/>
      <c r="F219" s="757"/>
      <c r="G219" s="757"/>
      <c r="H219" s="757"/>
      <c r="I219" s="757"/>
    </row>
    <row r="220" spans="1:9" x14ac:dyDescent="0.25">
      <c r="A220" s="757"/>
      <c r="B220" s="757"/>
      <c r="C220" s="757"/>
      <c r="D220" s="757"/>
      <c r="E220" s="757"/>
      <c r="F220" s="757"/>
      <c r="G220" s="757"/>
      <c r="H220" s="757"/>
      <c r="I220" s="757"/>
    </row>
    <row r="221" spans="1:9" x14ac:dyDescent="0.25">
      <c r="A221" s="757"/>
      <c r="B221" s="757"/>
      <c r="C221" s="771"/>
      <c r="D221" s="771"/>
      <c r="E221" s="757"/>
      <c r="F221" s="757"/>
      <c r="G221" s="757"/>
      <c r="H221" s="757"/>
      <c r="I221" s="757"/>
    </row>
    <row r="222" spans="1:9" x14ac:dyDescent="0.25">
      <c r="A222" s="757"/>
      <c r="B222" s="757"/>
      <c r="C222" s="757"/>
      <c r="D222" s="757"/>
      <c r="E222" s="757"/>
      <c r="F222" s="757"/>
      <c r="G222" s="757"/>
      <c r="H222" s="757"/>
      <c r="I222" s="757"/>
    </row>
    <row r="223" spans="1:9" x14ac:dyDescent="0.25">
      <c r="A223" s="757"/>
      <c r="B223" s="757"/>
      <c r="C223" s="773"/>
      <c r="D223" s="773"/>
      <c r="E223" s="757"/>
      <c r="F223" s="757"/>
      <c r="G223" s="757"/>
      <c r="H223" s="757"/>
      <c r="I223" s="757"/>
    </row>
    <row r="224" spans="1:9" x14ac:dyDescent="0.25">
      <c r="A224" s="757"/>
      <c r="B224" s="757"/>
      <c r="C224" s="773"/>
      <c r="D224" s="757"/>
      <c r="E224" s="757"/>
      <c r="F224" s="757"/>
      <c r="G224" s="757"/>
      <c r="H224" s="757"/>
      <c r="I224" s="757"/>
    </row>
    <row r="225" spans="1:9" x14ac:dyDescent="0.25">
      <c r="A225" s="757"/>
      <c r="B225" s="757"/>
      <c r="C225" s="773"/>
      <c r="D225" s="757"/>
      <c r="E225" s="757"/>
      <c r="F225" s="757"/>
      <c r="G225" s="757"/>
      <c r="H225" s="757"/>
      <c r="I225" s="757"/>
    </row>
    <row r="226" spans="1:9" x14ac:dyDescent="0.25">
      <c r="A226" s="757"/>
      <c r="B226" s="757"/>
      <c r="C226" s="773"/>
      <c r="D226" s="757"/>
      <c r="E226" s="757"/>
      <c r="F226" s="757"/>
      <c r="G226" s="757"/>
      <c r="H226" s="757"/>
      <c r="I226" s="757"/>
    </row>
    <row r="227" spans="1:9" x14ac:dyDescent="0.25">
      <c r="A227" s="757"/>
      <c r="B227" s="757"/>
      <c r="C227" s="771"/>
      <c r="D227" s="757"/>
      <c r="E227" s="757"/>
      <c r="F227" s="757"/>
      <c r="G227" s="757"/>
      <c r="H227" s="757"/>
      <c r="I227" s="757"/>
    </row>
    <row r="228" spans="1:9" x14ac:dyDescent="0.25">
      <c r="A228" s="757"/>
      <c r="B228" s="757"/>
      <c r="C228" s="757"/>
      <c r="D228" s="757"/>
      <c r="E228" s="757"/>
      <c r="F228" s="757"/>
      <c r="G228" s="757"/>
      <c r="H228" s="757"/>
      <c r="I228" s="757"/>
    </row>
    <row r="229" spans="1:9" x14ac:dyDescent="0.25">
      <c r="A229" s="757"/>
      <c r="B229" s="757"/>
      <c r="C229" s="757"/>
      <c r="D229" s="757"/>
      <c r="E229" s="757"/>
      <c r="F229" s="757"/>
      <c r="G229" s="757"/>
      <c r="H229" s="757"/>
      <c r="I229" s="757"/>
    </row>
    <row r="230" spans="1:9" x14ac:dyDescent="0.25">
      <c r="A230" s="757"/>
      <c r="B230" s="757"/>
      <c r="C230" s="757"/>
      <c r="D230" s="757"/>
      <c r="E230" s="757"/>
      <c r="F230" s="757"/>
      <c r="G230" s="757"/>
      <c r="H230" s="757"/>
      <c r="I230" s="757"/>
    </row>
    <row r="231" spans="1:9" x14ac:dyDescent="0.25">
      <c r="A231" s="757"/>
      <c r="B231" s="757"/>
      <c r="C231" s="757"/>
      <c r="D231" s="757"/>
      <c r="E231" s="757"/>
      <c r="F231" s="757"/>
      <c r="G231" s="757"/>
      <c r="H231" s="757"/>
      <c r="I231" s="757"/>
    </row>
    <row r="232" spans="1:9" x14ac:dyDescent="0.25">
      <c r="A232" s="757"/>
      <c r="B232" s="757"/>
      <c r="C232" s="771"/>
      <c r="D232" s="757"/>
      <c r="E232" s="757"/>
      <c r="F232" s="757"/>
      <c r="G232" s="757"/>
      <c r="H232" s="757"/>
      <c r="I232" s="757"/>
    </row>
    <row r="233" spans="1:9" x14ac:dyDescent="0.25">
      <c r="A233" s="757"/>
      <c r="B233" s="757"/>
      <c r="C233" s="771"/>
      <c r="D233" s="757"/>
      <c r="E233" s="757"/>
      <c r="F233" s="757"/>
      <c r="G233" s="757"/>
      <c r="H233" s="757"/>
      <c r="I233" s="757"/>
    </row>
    <row r="234" spans="1:9" x14ac:dyDescent="0.25">
      <c r="A234" s="757"/>
      <c r="B234" s="757"/>
      <c r="C234" s="773"/>
      <c r="D234" s="757"/>
      <c r="E234" s="757"/>
      <c r="F234" s="757"/>
      <c r="G234" s="757"/>
      <c r="H234" s="757"/>
      <c r="I234" s="757"/>
    </row>
    <row r="235" spans="1:9" x14ac:dyDescent="0.25">
      <c r="A235" s="757"/>
      <c r="B235" s="757"/>
      <c r="C235" s="773"/>
      <c r="D235" s="757"/>
      <c r="E235" s="757"/>
      <c r="F235" s="757"/>
      <c r="G235" s="757"/>
      <c r="H235" s="757"/>
      <c r="I235" s="757"/>
    </row>
    <row r="236" spans="1:9" x14ac:dyDescent="0.25">
      <c r="A236" s="757"/>
      <c r="B236" s="757"/>
      <c r="C236" s="757"/>
      <c r="D236" s="757"/>
      <c r="E236" s="757"/>
      <c r="F236" s="757"/>
      <c r="G236" s="757"/>
      <c r="H236" s="757"/>
      <c r="I236" s="757"/>
    </row>
    <row r="237" spans="1:9" x14ac:dyDescent="0.25">
      <c r="A237" s="757"/>
      <c r="B237" s="757"/>
      <c r="C237" s="757"/>
      <c r="D237" s="757"/>
      <c r="E237" s="757"/>
      <c r="F237" s="757"/>
      <c r="G237" s="757"/>
      <c r="H237" s="757"/>
      <c r="I237" s="757"/>
    </row>
    <row r="238" spans="1:9" x14ac:dyDescent="0.25">
      <c r="A238" s="757"/>
      <c r="B238" s="757"/>
      <c r="C238" s="757"/>
      <c r="D238" s="757"/>
      <c r="E238" s="757"/>
      <c r="F238" s="757"/>
      <c r="G238" s="757"/>
      <c r="H238" s="757"/>
      <c r="I238" s="757"/>
    </row>
    <row r="239" spans="1:9" x14ac:dyDescent="0.25">
      <c r="A239" s="757"/>
      <c r="B239" s="757"/>
      <c r="C239" s="771"/>
      <c r="D239" s="757"/>
      <c r="E239" s="757"/>
      <c r="F239" s="757"/>
      <c r="G239" s="757"/>
      <c r="H239" s="757"/>
      <c r="I239" s="757"/>
    </row>
    <row r="240" spans="1:9" x14ac:dyDescent="0.25">
      <c r="A240" s="757"/>
      <c r="B240" s="757"/>
      <c r="C240" s="771"/>
      <c r="D240" s="757"/>
      <c r="E240" s="757"/>
      <c r="F240" s="757"/>
      <c r="G240" s="757"/>
      <c r="H240" s="757"/>
      <c r="I240" s="757"/>
    </row>
    <row r="241" spans="1:9" x14ac:dyDescent="0.25">
      <c r="A241" s="757"/>
      <c r="B241" s="757"/>
      <c r="C241" s="771"/>
      <c r="D241" s="757"/>
      <c r="E241" s="757"/>
      <c r="F241" s="757"/>
      <c r="G241" s="757"/>
      <c r="H241" s="757"/>
      <c r="I241" s="757"/>
    </row>
    <row r="242" spans="1:9" x14ac:dyDescent="0.25">
      <c r="A242" s="757"/>
      <c r="B242" s="757"/>
      <c r="C242" s="771"/>
      <c r="D242" s="757"/>
      <c r="E242" s="757"/>
      <c r="F242" s="757"/>
      <c r="G242" s="757"/>
      <c r="H242" s="757"/>
      <c r="I242" s="757"/>
    </row>
    <row r="243" spans="1:9" x14ac:dyDescent="0.25">
      <c r="A243" s="757"/>
      <c r="B243" s="757"/>
      <c r="C243" s="757"/>
      <c r="D243" s="757"/>
      <c r="E243" s="757"/>
      <c r="F243" s="757"/>
      <c r="G243" s="757"/>
      <c r="H243" s="757"/>
      <c r="I243" s="757"/>
    </row>
    <row r="244" spans="1:9" x14ac:dyDescent="0.25">
      <c r="A244" s="757"/>
      <c r="B244" s="757"/>
      <c r="C244" s="771"/>
      <c r="D244" s="757"/>
      <c r="E244" s="757"/>
      <c r="F244" s="757"/>
      <c r="G244" s="757"/>
      <c r="H244" s="757"/>
      <c r="I244" s="757"/>
    </row>
    <row r="245" spans="1:9" x14ac:dyDescent="0.25">
      <c r="A245" s="757"/>
      <c r="B245" s="757"/>
      <c r="C245" s="771"/>
      <c r="D245" s="757"/>
      <c r="E245" s="757"/>
      <c r="F245" s="757"/>
      <c r="G245" s="757"/>
      <c r="H245" s="757"/>
      <c r="I245" s="757"/>
    </row>
    <row r="246" spans="1:9" x14ac:dyDescent="0.25">
      <c r="A246" s="757"/>
      <c r="B246" s="757"/>
      <c r="C246" s="771"/>
      <c r="D246" s="757"/>
      <c r="E246" s="757"/>
      <c r="F246" s="757"/>
      <c r="G246" s="757"/>
      <c r="H246" s="757"/>
      <c r="I246" s="757"/>
    </row>
    <row r="247" spans="1:9" x14ac:dyDescent="0.25">
      <c r="A247" s="757"/>
      <c r="B247" s="757"/>
      <c r="C247" s="771"/>
      <c r="D247" s="757"/>
      <c r="E247" s="757"/>
      <c r="F247" s="757"/>
      <c r="G247" s="757"/>
      <c r="H247" s="757"/>
      <c r="I247" s="757"/>
    </row>
    <row r="248" spans="1:9" x14ac:dyDescent="0.25">
      <c r="A248" s="757"/>
      <c r="B248" s="757"/>
      <c r="C248" s="771"/>
      <c r="D248" s="757"/>
      <c r="E248" s="757"/>
      <c r="F248" s="757"/>
      <c r="G248" s="757"/>
      <c r="H248" s="757"/>
      <c r="I248" s="757"/>
    </row>
    <row r="249" spans="1:9" x14ac:dyDescent="0.25">
      <c r="A249" s="757"/>
      <c r="B249" s="757"/>
      <c r="C249" s="771"/>
      <c r="D249" s="757"/>
      <c r="E249" s="792"/>
      <c r="F249" s="757"/>
      <c r="G249" s="757"/>
      <c r="H249" s="757"/>
      <c r="I249" s="757"/>
    </row>
    <row r="250" spans="1:9" x14ac:dyDescent="0.25">
      <c r="A250" s="757"/>
      <c r="B250" s="757"/>
      <c r="C250" s="757"/>
      <c r="D250" s="757"/>
      <c r="E250" s="771"/>
      <c r="F250" s="757"/>
      <c r="G250" s="757"/>
      <c r="H250" s="757"/>
      <c r="I250" s="757"/>
    </row>
    <row r="251" spans="1:9" x14ac:dyDescent="0.25">
      <c r="A251" s="757"/>
      <c r="B251" s="757"/>
      <c r="C251" s="757"/>
      <c r="D251" s="757"/>
      <c r="E251" s="792"/>
      <c r="F251" s="757"/>
      <c r="G251" s="757"/>
      <c r="H251" s="757"/>
      <c r="I251" s="757"/>
    </row>
    <row r="252" spans="1:9" x14ac:dyDescent="0.25">
      <c r="A252" s="757"/>
      <c r="B252" s="757"/>
      <c r="C252" s="771"/>
      <c r="D252" s="757"/>
      <c r="E252" s="757"/>
      <c r="F252" s="757"/>
      <c r="G252" s="757"/>
      <c r="H252" s="757"/>
      <c r="I252" s="757"/>
    </row>
    <row r="253" spans="1:9" x14ac:dyDescent="0.25">
      <c r="A253" s="757"/>
      <c r="B253" s="757"/>
      <c r="C253" s="772"/>
      <c r="D253" s="757"/>
      <c r="E253" s="757"/>
      <c r="F253" s="757"/>
      <c r="G253" s="757"/>
      <c r="H253" s="757"/>
      <c r="I253" s="757"/>
    </row>
    <row r="254" spans="1:9" x14ac:dyDescent="0.25">
      <c r="A254" s="757"/>
      <c r="B254" s="757"/>
      <c r="C254" s="771"/>
      <c r="D254" s="757"/>
      <c r="E254" s="757"/>
      <c r="F254" s="757"/>
      <c r="G254" s="757"/>
      <c r="H254" s="757"/>
      <c r="I254" s="757"/>
    </row>
    <row r="255" spans="1:9" x14ac:dyDescent="0.25">
      <c r="A255" s="757"/>
      <c r="B255" s="757"/>
      <c r="C255" s="772"/>
      <c r="D255" s="757"/>
      <c r="E255" s="757"/>
      <c r="F255" s="757"/>
      <c r="G255" s="757"/>
      <c r="H255" s="757"/>
      <c r="I255" s="757"/>
    </row>
    <row r="256" spans="1:9" x14ac:dyDescent="0.25">
      <c r="A256" s="757"/>
      <c r="B256" s="757"/>
      <c r="C256" s="772"/>
      <c r="D256" s="757"/>
      <c r="E256" s="757"/>
      <c r="F256" s="757"/>
      <c r="G256" s="757"/>
      <c r="H256" s="757"/>
      <c r="I256" s="757"/>
    </row>
    <row r="257" spans="1:9" x14ac:dyDescent="0.25">
      <c r="A257" s="757"/>
      <c r="B257" s="757"/>
      <c r="C257" s="757"/>
      <c r="D257" s="757"/>
      <c r="E257" s="757"/>
      <c r="F257" s="757"/>
      <c r="G257" s="757"/>
      <c r="H257" s="757"/>
      <c r="I257" s="757"/>
    </row>
    <row r="258" spans="1:9" x14ac:dyDescent="0.25">
      <c r="A258" s="757"/>
      <c r="B258" s="757"/>
      <c r="C258" s="772"/>
      <c r="D258" s="757"/>
      <c r="E258" s="757"/>
      <c r="F258" s="757"/>
      <c r="G258" s="757"/>
      <c r="H258" s="757"/>
      <c r="I258" s="757"/>
    </row>
    <row r="259" spans="1:9" x14ac:dyDescent="0.25">
      <c r="A259" s="757"/>
      <c r="B259" s="757"/>
      <c r="C259" s="772"/>
      <c r="D259" s="757"/>
      <c r="E259" s="757"/>
      <c r="F259" s="757"/>
      <c r="G259" s="757"/>
      <c r="H259" s="757"/>
      <c r="I259" s="757"/>
    </row>
    <row r="260" spans="1:9" x14ac:dyDescent="0.25">
      <c r="A260" s="757"/>
      <c r="B260" s="757"/>
      <c r="C260" s="757"/>
      <c r="D260" s="757"/>
      <c r="E260" s="757"/>
      <c r="F260" s="757"/>
      <c r="G260" s="757"/>
      <c r="H260" s="757"/>
      <c r="I260" s="757"/>
    </row>
    <row r="261" spans="1:9" ht="18" customHeight="1" x14ac:dyDescent="0.25">
      <c r="A261" s="757"/>
      <c r="B261" s="757"/>
      <c r="C261" s="757"/>
      <c r="D261" s="757"/>
      <c r="E261" s="757"/>
      <c r="F261" s="757"/>
      <c r="G261" s="757"/>
      <c r="H261" s="757"/>
      <c r="I261" s="757"/>
    </row>
    <row r="262" spans="1:9" x14ac:dyDescent="0.25">
      <c r="A262" s="757"/>
      <c r="B262" s="757"/>
      <c r="C262" s="757"/>
      <c r="D262" s="757"/>
      <c r="E262" s="757"/>
      <c r="F262" s="757"/>
      <c r="G262" s="757"/>
      <c r="H262" s="757"/>
      <c r="I262" s="757"/>
    </row>
    <row r="263" spans="1:9" x14ac:dyDescent="0.25">
      <c r="A263" s="757"/>
      <c r="B263" s="757"/>
      <c r="C263" s="757"/>
      <c r="D263" s="757"/>
      <c r="E263" s="757"/>
      <c r="F263" s="757"/>
      <c r="G263" s="757"/>
      <c r="H263" s="757"/>
      <c r="I263" s="757"/>
    </row>
    <row r="264" spans="1:9" x14ac:dyDescent="0.25">
      <c r="A264" s="757"/>
      <c r="B264" s="772"/>
      <c r="C264" s="757"/>
      <c r="D264" s="757"/>
      <c r="E264" s="757"/>
      <c r="F264" s="757"/>
      <c r="G264" s="757"/>
      <c r="H264" s="757"/>
      <c r="I264" s="757"/>
    </row>
    <row r="265" spans="1:9" x14ac:dyDescent="0.25">
      <c r="A265" s="757"/>
      <c r="B265" s="757"/>
      <c r="C265" s="757"/>
      <c r="D265" s="757"/>
      <c r="E265" s="757"/>
      <c r="F265" s="757"/>
      <c r="G265" s="757"/>
      <c r="H265" s="757"/>
      <c r="I265" s="757"/>
    </row>
    <row r="266" spans="1:9" x14ac:dyDescent="0.25">
      <c r="A266" s="757"/>
      <c r="B266" s="757"/>
      <c r="C266" s="771"/>
      <c r="D266" s="757"/>
      <c r="E266" s="757"/>
      <c r="F266" s="757"/>
      <c r="G266" s="757"/>
      <c r="H266" s="757"/>
      <c r="I266" s="757"/>
    </row>
    <row r="267" spans="1:9" x14ac:dyDescent="0.25">
      <c r="A267" s="757"/>
      <c r="C267" s="793"/>
      <c r="D267" s="757"/>
      <c r="E267" s="757"/>
      <c r="F267" s="757"/>
      <c r="G267" s="757"/>
      <c r="H267" s="757"/>
      <c r="I267" s="757"/>
    </row>
    <row r="268" spans="1:9" x14ac:dyDescent="0.25">
      <c r="A268" s="757"/>
      <c r="C268" s="793"/>
      <c r="D268" s="757"/>
      <c r="E268" s="757"/>
      <c r="F268" s="757"/>
      <c r="G268" s="757"/>
      <c r="H268" s="757"/>
      <c r="I268" s="757"/>
    </row>
    <row r="269" spans="1:9" x14ac:dyDescent="0.25">
      <c r="A269" s="757"/>
      <c r="C269" s="793"/>
      <c r="D269" s="757"/>
      <c r="E269" s="757"/>
      <c r="F269" s="757"/>
      <c r="G269" s="757"/>
      <c r="H269" s="757"/>
    </row>
    <row r="270" spans="1:9" x14ac:dyDescent="0.25">
      <c r="C270" s="793"/>
      <c r="D270" s="757"/>
    </row>
    <row r="271" spans="1:9" x14ac:dyDescent="0.25">
      <c r="C271" s="787"/>
      <c r="D271" s="757"/>
    </row>
    <row r="272" spans="1:9" x14ac:dyDescent="0.25">
      <c r="C272" s="776"/>
      <c r="D272" s="794"/>
    </row>
    <row r="273" spans="3:4" x14ac:dyDescent="0.25">
      <c r="C273" s="773"/>
      <c r="D273" s="775"/>
    </row>
    <row r="274" spans="3:4" x14ac:dyDescent="0.25">
      <c r="C274" s="757"/>
      <c r="D274" s="795"/>
    </row>
    <row r="275" spans="3:4" x14ac:dyDescent="0.25">
      <c r="C275" s="757"/>
      <c r="D275" s="757"/>
    </row>
    <row r="276" spans="3:4" x14ac:dyDescent="0.25">
      <c r="C276" s="757"/>
      <c r="D276" s="757"/>
    </row>
    <row r="277" spans="3:4" x14ac:dyDescent="0.25">
      <c r="C277" s="757"/>
      <c r="D277" s="757"/>
    </row>
    <row r="278" spans="3:4" x14ac:dyDescent="0.25">
      <c r="C278" s="757"/>
      <c r="D278" s="757"/>
    </row>
    <row r="279" spans="3:4" x14ac:dyDescent="0.25">
      <c r="C279" s="757"/>
      <c r="D279" s="757"/>
    </row>
    <row r="280" spans="3:4" x14ac:dyDescent="0.25">
      <c r="C280" s="757"/>
      <c r="D280" s="757"/>
    </row>
    <row r="281" spans="3:4" x14ac:dyDescent="0.25">
      <c r="C281" s="757"/>
      <c r="D281" s="757"/>
    </row>
    <row r="282" spans="3:4" x14ac:dyDescent="0.25">
      <c r="C282" s="757"/>
      <c r="D282" s="757"/>
    </row>
    <row r="283" spans="3:4" x14ac:dyDescent="0.25">
      <c r="C283" s="757"/>
      <c r="D283" s="757"/>
    </row>
    <row r="284" spans="3:4" x14ac:dyDescent="0.25">
      <c r="C284" s="757"/>
      <c r="D284" s="757"/>
    </row>
    <row r="285" spans="3:4" x14ac:dyDescent="0.25">
      <c r="C285" s="757"/>
      <c r="D285" s="757"/>
    </row>
    <row r="286" spans="3:4" x14ac:dyDescent="0.25">
      <c r="C286" s="757"/>
      <c r="D286" s="757"/>
    </row>
    <row r="287" spans="3:4" x14ac:dyDescent="0.25">
      <c r="C287" s="757"/>
      <c r="D287" s="757"/>
    </row>
    <row r="288" spans="3:4" x14ac:dyDescent="0.25">
      <c r="C288" s="757"/>
      <c r="D288" s="757"/>
    </row>
    <row r="289" spans="3:4" x14ac:dyDescent="0.25">
      <c r="C289" s="757"/>
      <c r="D289" s="757"/>
    </row>
    <row r="290" spans="3:4" x14ac:dyDescent="0.25">
      <c r="C290" s="757"/>
      <c r="D290" s="757"/>
    </row>
    <row r="291" spans="3:4" x14ac:dyDescent="0.25">
      <c r="C291" s="757"/>
      <c r="D291" s="757"/>
    </row>
    <row r="292" spans="3:4" x14ac:dyDescent="0.25">
      <c r="C292" s="757"/>
      <c r="D292" s="757"/>
    </row>
    <row r="293" spans="3:4" x14ac:dyDescent="0.25">
      <c r="C293" s="757"/>
      <c r="D293" s="757"/>
    </row>
    <row r="294" spans="3:4" x14ac:dyDescent="0.25">
      <c r="C294" s="757"/>
      <c r="D294" s="757"/>
    </row>
    <row r="295" spans="3:4" x14ac:dyDescent="0.25">
      <c r="C295" s="757"/>
      <c r="D295" s="757"/>
    </row>
    <row r="296" spans="3:4" x14ac:dyDescent="0.25">
      <c r="C296" s="757"/>
      <c r="D296" s="757"/>
    </row>
    <row r="297" spans="3:4" x14ac:dyDescent="0.25">
      <c r="C297" s="757"/>
      <c r="D297" s="757"/>
    </row>
    <row r="298" spans="3:4" x14ac:dyDescent="0.25">
      <c r="C298" s="757"/>
      <c r="D298" s="757"/>
    </row>
    <row r="299" spans="3:4" x14ac:dyDescent="0.25">
      <c r="C299" s="757"/>
      <c r="D299" s="757"/>
    </row>
    <row r="300" spans="3:4" x14ac:dyDescent="0.25">
      <c r="C300" s="757"/>
      <c r="D300" s="757"/>
    </row>
    <row r="301" spans="3:4" x14ac:dyDescent="0.25">
      <c r="C301" s="757"/>
      <c r="D301" s="757"/>
    </row>
    <row r="302" spans="3:4" x14ac:dyDescent="0.25">
      <c r="C302" s="757"/>
      <c r="D302" s="757"/>
    </row>
    <row r="303" spans="3:4" x14ac:dyDescent="0.25">
      <c r="C303" s="757"/>
      <c r="D303" s="757"/>
    </row>
    <row r="304" spans="3:4" x14ac:dyDescent="0.25">
      <c r="C304" s="757"/>
      <c r="D304" s="757"/>
    </row>
    <row r="305" spans="3:4" x14ac:dyDescent="0.25">
      <c r="C305" s="757"/>
      <c r="D305" s="757"/>
    </row>
    <row r="306" spans="3:4" x14ac:dyDescent="0.25">
      <c r="C306" s="757"/>
      <c r="D306" s="757"/>
    </row>
    <row r="307" spans="3:4" x14ac:dyDescent="0.25">
      <c r="C307" s="757"/>
      <c r="D307" s="757"/>
    </row>
    <row r="308" spans="3:4" x14ac:dyDescent="0.25">
      <c r="C308" s="757"/>
      <c r="D308" s="757"/>
    </row>
    <row r="309" spans="3:4" x14ac:dyDescent="0.25">
      <c r="C309" s="757"/>
      <c r="D309" s="757"/>
    </row>
    <row r="310" spans="3:4" x14ac:dyDescent="0.25">
      <c r="C310" s="757"/>
      <c r="D310" s="757"/>
    </row>
    <row r="311" spans="3:4" x14ac:dyDescent="0.25">
      <c r="C311" s="757"/>
      <c r="D311" s="757"/>
    </row>
    <row r="312" spans="3:4" x14ac:dyDescent="0.25">
      <c r="C312" s="757"/>
      <c r="D312" s="757"/>
    </row>
    <row r="313" spans="3:4" x14ac:dyDescent="0.25">
      <c r="C313" s="757"/>
      <c r="D313" s="757"/>
    </row>
    <row r="314" spans="3:4" x14ac:dyDescent="0.25">
      <c r="C314" s="757"/>
      <c r="D314" s="757"/>
    </row>
    <row r="315" spans="3:4" x14ac:dyDescent="0.25">
      <c r="C315" s="757"/>
      <c r="D315" s="757"/>
    </row>
    <row r="316" spans="3:4" x14ac:dyDescent="0.25">
      <c r="C316" s="757"/>
      <c r="D316" s="757"/>
    </row>
  </sheetData>
  <sheetProtection formatCells="0" formatColumns="0" formatRows="0" insertColumns="0" insertRows="0"/>
  <mergeCells count="13">
    <mergeCell ref="A1:D1"/>
    <mergeCell ref="B52:D53"/>
    <mergeCell ref="A2:D2"/>
    <mergeCell ref="B5:D5"/>
    <mergeCell ref="B9:D9"/>
    <mergeCell ref="B18:D18"/>
    <mergeCell ref="B19:D19"/>
    <mergeCell ref="B26:D26"/>
    <mergeCell ref="B29:D29"/>
    <mergeCell ref="B34:D34"/>
    <mergeCell ref="B39:D39"/>
    <mergeCell ref="B48:D48"/>
    <mergeCell ref="B43:D43"/>
  </mergeCells>
  <printOptions horizontalCentered="1"/>
  <pageMargins left="0.7" right="0.7" top="0.75" bottom="0.75" header="0.3" footer="0.3"/>
  <pageSetup scale="92" orientation="portrait" r:id="rId1"/>
  <headerFooter>
    <oddFooter>&amp;R&amp;A, &amp;P</oddFooter>
  </headerFooter>
  <rowBreaks count="1" manualBreakCount="1">
    <brk id="5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9:V132"/>
  <sheetViews>
    <sheetView topLeftCell="A28" workbookViewId="0">
      <selection activeCell="F15" sqref="F15"/>
    </sheetView>
  </sheetViews>
  <sheetFormatPr defaultColWidth="9.140625" defaultRowHeight="15" x14ac:dyDescent="0.25"/>
  <cols>
    <col min="1" max="2" width="1.7109375" style="398" customWidth="1"/>
    <col min="3" max="3" width="2.85546875" style="398" customWidth="1"/>
    <col min="4" max="4" width="5.7109375" style="398" customWidth="1"/>
    <col min="5" max="5" width="12.7109375" style="398" customWidth="1"/>
    <col min="6" max="6" width="12.85546875" style="398" customWidth="1"/>
    <col min="7" max="7" width="10.7109375" style="398" customWidth="1"/>
    <col min="8" max="8" width="1.42578125" style="398" customWidth="1"/>
    <col min="9" max="9" width="7.85546875" style="398" customWidth="1"/>
    <col min="10" max="11" width="11.42578125" style="398" customWidth="1"/>
    <col min="12" max="17" width="9.140625" style="398"/>
    <col min="18" max="18" width="0.7109375" style="398" customWidth="1"/>
    <col min="19" max="19" width="10.85546875" style="398" customWidth="1"/>
    <col min="20" max="21" width="9.140625" style="398"/>
    <col min="22" max="22" width="1.7109375" style="398" customWidth="1"/>
    <col min="23" max="16384" width="9.140625" style="398"/>
  </cols>
  <sheetData>
    <row r="9" spans="2:22" ht="9" customHeight="1" thickBot="1" x14ac:dyDescent="0.3"/>
    <row r="10" spans="2:22" ht="9" customHeight="1" x14ac:dyDescent="0.25">
      <c r="B10" s="214"/>
      <c r="C10" s="212"/>
      <c r="D10" s="212"/>
      <c r="E10" s="212"/>
      <c r="F10" s="212"/>
      <c r="G10" s="212"/>
      <c r="H10" s="212"/>
      <c r="I10" s="213"/>
      <c r="J10" s="213"/>
      <c r="K10" s="213"/>
      <c r="L10" s="213"/>
      <c r="M10" s="212"/>
      <c r="N10" s="212"/>
      <c r="O10" s="211"/>
      <c r="P10" s="211"/>
      <c r="Q10" s="211"/>
      <c r="R10" s="211"/>
      <c r="S10" s="211"/>
      <c r="T10" s="211"/>
      <c r="U10" s="211"/>
      <c r="V10" s="210"/>
    </row>
    <row r="11" spans="2:22" ht="18.75" x14ac:dyDescent="0.3">
      <c r="B11" s="103"/>
      <c r="C11" s="1409" t="s">
        <v>828</v>
      </c>
      <c r="D11" s="1409"/>
      <c r="E11" s="1409"/>
      <c r="F11" s="1409"/>
      <c r="G11" s="1409"/>
      <c r="H11" s="1409"/>
      <c r="I11" s="1409"/>
      <c r="J11" s="1409"/>
      <c r="K11" s="1409"/>
      <c r="L11" s="1409"/>
      <c r="M11" s="1409"/>
      <c r="N11" s="1409"/>
      <c r="O11" s="1409"/>
      <c r="P11" s="1409"/>
      <c r="Q11" s="1409"/>
      <c r="R11" s="1409"/>
      <c r="S11" s="1409"/>
      <c r="T11" s="1409"/>
      <c r="U11" s="1409"/>
      <c r="V11" s="208"/>
    </row>
    <row r="12" spans="2:22" ht="15" customHeight="1" x14ac:dyDescent="0.25">
      <c r="B12" s="103"/>
      <c r="C12" s="142"/>
      <c r="D12" s="142"/>
      <c r="E12" s="142"/>
      <c r="F12" s="142"/>
      <c r="G12" s="142"/>
      <c r="H12" s="142"/>
      <c r="I12" s="183"/>
      <c r="K12" s="183"/>
      <c r="L12" s="183"/>
      <c r="M12" s="142"/>
      <c r="N12" s="142"/>
      <c r="O12" s="209"/>
      <c r="P12" s="209"/>
      <c r="Q12" s="209"/>
      <c r="R12" s="209"/>
      <c r="S12" s="209"/>
      <c r="T12" s="209"/>
      <c r="U12" s="209"/>
      <c r="V12" s="208"/>
    </row>
    <row r="13" spans="2:22" x14ac:dyDescent="0.25">
      <c r="B13" s="204"/>
      <c r="D13" s="207" t="s">
        <v>827</v>
      </c>
      <c r="E13" s="150"/>
      <c r="F13" s="796" t="str">
        <f>IF('1A Summary'!G4="","Enter Project Name on Form 1A",'1A Summary'!G4)</f>
        <v>Enter Project Name on Form 1A</v>
      </c>
      <c r="G13" s="206"/>
      <c r="H13" s="206"/>
      <c r="I13" s="206"/>
      <c r="J13" s="206"/>
      <c r="K13" s="206"/>
      <c r="L13" s="205"/>
      <c r="M13" s="125"/>
      <c r="N13" s="125"/>
      <c r="O13" s="125"/>
      <c r="P13" s="125"/>
      <c r="Q13" s="125"/>
      <c r="R13" s="125"/>
      <c r="S13" s="142"/>
      <c r="T13" s="142"/>
      <c r="U13" s="142"/>
      <c r="V13" s="198"/>
    </row>
    <row r="14" spans="2:22" ht="7.5" customHeight="1" thickBot="1" x14ac:dyDescent="0.3">
      <c r="B14" s="204"/>
      <c r="C14" s="125"/>
      <c r="D14" s="203"/>
      <c r="E14" s="150"/>
      <c r="F14" s="150"/>
      <c r="G14" s="150"/>
      <c r="H14" s="150"/>
      <c r="I14" s="150"/>
      <c r="J14" s="150"/>
      <c r="K14" s="125"/>
      <c r="L14" s="150"/>
      <c r="M14" s="125"/>
      <c r="N14" s="125"/>
      <c r="O14" s="125"/>
      <c r="P14" s="125"/>
      <c r="Q14" s="125"/>
      <c r="R14" s="125"/>
      <c r="S14" s="142"/>
      <c r="T14" s="142"/>
      <c r="U14" s="142"/>
      <c r="V14" s="198"/>
    </row>
    <row r="15" spans="2:22" x14ac:dyDescent="0.25">
      <c r="B15" s="103"/>
      <c r="D15" s="202" t="s">
        <v>826</v>
      </c>
      <c r="E15" s="150"/>
      <c r="F15" s="1214"/>
      <c r="G15" s="183"/>
      <c r="H15" s="183"/>
      <c r="I15" s="1414" t="s">
        <v>825</v>
      </c>
      <c r="J15" s="1414" t="s">
        <v>132</v>
      </c>
      <c r="K15" s="1412" t="s">
        <v>824</v>
      </c>
      <c r="L15" s="1413"/>
      <c r="M15" s="1413"/>
      <c r="N15" s="1413"/>
      <c r="O15" s="1413"/>
      <c r="P15" s="1413"/>
      <c r="Q15" s="1413"/>
      <c r="R15" s="201"/>
      <c r="S15" s="1410" t="s">
        <v>823</v>
      </c>
      <c r="T15" s="1410"/>
      <c r="U15" s="1411"/>
      <c r="V15" s="198"/>
    </row>
    <row r="16" spans="2:22" x14ac:dyDescent="0.25">
      <c r="B16" s="103"/>
      <c r="C16" s="125"/>
      <c r="D16" s="150"/>
      <c r="E16" s="150"/>
      <c r="F16" s="150"/>
      <c r="G16" s="150"/>
      <c r="H16" s="150"/>
      <c r="I16" s="1415"/>
      <c r="J16" s="1415"/>
      <c r="K16" s="1417" t="s">
        <v>822</v>
      </c>
      <c r="L16" s="200" t="s">
        <v>820</v>
      </c>
      <c r="M16" s="200" t="s">
        <v>820</v>
      </c>
      <c r="N16" s="200" t="s">
        <v>820</v>
      </c>
      <c r="O16" s="200" t="s">
        <v>820</v>
      </c>
      <c r="P16" s="200" t="s">
        <v>820</v>
      </c>
      <c r="Q16" s="200" t="s">
        <v>820</v>
      </c>
      <c r="R16" s="177"/>
      <c r="S16" s="1419" t="s">
        <v>821</v>
      </c>
      <c r="T16" s="200" t="s">
        <v>820</v>
      </c>
      <c r="U16" s="199" t="s">
        <v>820</v>
      </c>
      <c r="V16" s="198"/>
    </row>
    <row r="17" spans="2:22" x14ac:dyDescent="0.25">
      <c r="B17" s="103"/>
      <c r="C17" s="125"/>
      <c r="D17" s="150"/>
      <c r="E17" s="150"/>
      <c r="F17" s="150"/>
      <c r="G17" s="150"/>
      <c r="H17" s="150"/>
      <c r="I17" s="1415"/>
      <c r="J17" s="1415"/>
      <c r="K17" s="1417"/>
      <c r="L17" s="1423" t="s">
        <v>819</v>
      </c>
      <c r="M17" s="1423" t="s">
        <v>819</v>
      </c>
      <c r="N17" s="1423" t="s">
        <v>819</v>
      </c>
      <c r="O17" s="1423" t="s">
        <v>819</v>
      </c>
      <c r="P17" s="1423" t="s">
        <v>819</v>
      </c>
      <c r="Q17" s="1421" t="s">
        <v>819</v>
      </c>
      <c r="R17" s="177"/>
      <c r="S17" s="1419"/>
      <c r="T17" s="1423" t="s">
        <v>819</v>
      </c>
      <c r="U17" s="1425" t="s">
        <v>819</v>
      </c>
      <c r="V17" s="198"/>
    </row>
    <row r="18" spans="2:22" ht="15.75" thickBot="1" x14ac:dyDescent="0.3">
      <c r="B18" s="103"/>
      <c r="C18" s="125"/>
      <c r="D18" s="150"/>
      <c r="E18" s="197"/>
      <c r="F18" s="197"/>
      <c r="G18" s="197"/>
      <c r="H18" s="197"/>
      <c r="I18" s="1416"/>
      <c r="J18" s="1416"/>
      <c r="K18" s="1418"/>
      <c r="L18" s="1424"/>
      <c r="M18" s="1424"/>
      <c r="N18" s="1424"/>
      <c r="O18" s="1424"/>
      <c r="P18" s="1424"/>
      <c r="Q18" s="1422"/>
      <c r="R18" s="196"/>
      <c r="S18" s="1420"/>
      <c r="T18" s="1424"/>
      <c r="U18" s="1426"/>
      <c r="V18" s="97"/>
    </row>
    <row r="19" spans="2:22" ht="15.75" thickBot="1" x14ac:dyDescent="0.3">
      <c r="B19" s="103"/>
      <c r="C19" s="149" t="s">
        <v>133</v>
      </c>
      <c r="D19" s="149"/>
      <c r="E19" s="149"/>
      <c r="F19" s="149"/>
      <c r="G19" s="149"/>
      <c r="H19" s="148"/>
      <c r="I19" s="148"/>
      <c r="J19" s="148"/>
      <c r="K19" s="148"/>
      <c r="L19" s="150"/>
      <c r="M19" s="125"/>
      <c r="N19" s="125"/>
      <c r="O19" s="178"/>
      <c r="P19" s="176"/>
      <c r="Q19" s="176"/>
      <c r="R19" s="142"/>
      <c r="S19" s="142"/>
      <c r="T19" s="176"/>
      <c r="U19" s="176"/>
      <c r="V19" s="97"/>
    </row>
    <row r="20" spans="2:22" x14ac:dyDescent="0.25">
      <c r="B20" s="103"/>
      <c r="C20" s="125"/>
      <c r="D20" s="195" t="s">
        <v>134</v>
      </c>
      <c r="E20" s="195"/>
      <c r="F20" s="195"/>
      <c r="G20" s="195"/>
      <c r="H20" s="195"/>
      <c r="I20" s="146" t="str">
        <f t="shared" ref="I20:I26" si="0">IFERROR(J20/J$118," ")</f>
        <v xml:space="preserve"> </v>
      </c>
      <c r="J20" s="166">
        <f t="shared" ref="J20:J25" si="1">K20+S20</f>
        <v>0</v>
      </c>
      <c r="K20" s="194">
        <f t="shared" ref="K20:K25" si="2">SUM(L20:Q20)</f>
        <v>0</v>
      </c>
      <c r="L20" s="404"/>
      <c r="M20" s="405"/>
      <c r="N20" s="405"/>
      <c r="O20" s="405"/>
      <c r="P20" s="405"/>
      <c r="Q20" s="405"/>
      <c r="R20" s="117"/>
      <c r="S20" s="193">
        <f t="shared" ref="S20:S25" si="3">SUM(T20:U20)</f>
        <v>0</v>
      </c>
      <c r="T20" s="410"/>
      <c r="U20" s="411"/>
      <c r="V20" s="97"/>
    </row>
    <row r="21" spans="2:22" x14ac:dyDescent="0.25">
      <c r="B21" s="103"/>
      <c r="C21" s="125"/>
      <c r="D21" s="192" t="s">
        <v>651</v>
      </c>
      <c r="E21" s="192"/>
      <c r="F21" s="192"/>
      <c r="G21" s="192"/>
      <c r="H21" s="192"/>
      <c r="I21" s="141" t="str">
        <f t="shared" si="0"/>
        <v xml:space="preserve"> </v>
      </c>
      <c r="J21" s="163">
        <f t="shared" si="1"/>
        <v>0</v>
      </c>
      <c r="K21" s="191">
        <f t="shared" si="2"/>
        <v>0</v>
      </c>
      <c r="L21" s="406"/>
      <c r="M21" s="407"/>
      <c r="N21" s="407"/>
      <c r="O21" s="407"/>
      <c r="P21" s="407"/>
      <c r="Q21" s="407"/>
      <c r="R21" s="124"/>
      <c r="S21" s="162">
        <f t="shared" si="3"/>
        <v>0</v>
      </c>
      <c r="T21" s="412"/>
      <c r="U21" s="413"/>
      <c r="V21" s="97"/>
    </row>
    <row r="22" spans="2:22" x14ac:dyDescent="0.25">
      <c r="B22" s="103"/>
      <c r="C22" s="125"/>
      <c r="D22" s="126" t="s">
        <v>135</v>
      </c>
      <c r="E22" s="126"/>
      <c r="F22" s="126"/>
      <c r="G22" s="126"/>
      <c r="H22" s="126"/>
      <c r="I22" s="141" t="str">
        <f t="shared" si="0"/>
        <v xml:space="preserve"> </v>
      </c>
      <c r="J22" s="163">
        <f t="shared" si="1"/>
        <v>0</v>
      </c>
      <c r="K22" s="191">
        <f t="shared" si="2"/>
        <v>0</v>
      </c>
      <c r="L22" s="406"/>
      <c r="M22" s="407"/>
      <c r="N22" s="407"/>
      <c r="O22" s="407"/>
      <c r="P22" s="407"/>
      <c r="Q22" s="407"/>
      <c r="R22" s="124"/>
      <c r="S22" s="162">
        <f t="shared" si="3"/>
        <v>0</v>
      </c>
      <c r="T22" s="412"/>
      <c r="U22" s="413"/>
      <c r="V22" s="97"/>
    </row>
    <row r="23" spans="2:22" x14ac:dyDescent="0.25">
      <c r="B23" s="103"/>
      <c r="C23" s="125"/>
      <c r="D23" s="126" t="s">
        <v>136</v>
      </c>
      <c r="E23" s="126"/>
      <c r="F23" s="126"/>
      <c r="G23" s="126"/>
      <c r="H23" s="126"/>
      <c r="I23" s="141" t="str">
        <f t="shared" si="0"/>
        <v xml:space="preserve"> </v>
      </c>
      <c r="J23" s="163">
        <f t="shared" si="1"/>
        <v>0</v>
      </c>
      <c r="K23" s="191">
        <f t="shared" si="2"/>
        <v>0</v>
      </c>
      <c r="L23" s="406"/>
      <c r="M23" s="407"/>
      <c r="N23" s="407"/>
      <c r="O23" s="407"/>
      <c r="P23" s="407"/>
      <c r="Q23" s="407"/>
      <c r="R23" s="124"/>
      <c r="S23" s="162">
        <f t="shared" si="3"/>
        <v>0</v>
      </c>
      <c r="T23" s="412"/>
      <c r="U23" s="413"/>
      <c r="V23" s="97"/>
    </row>
    <row r="24" spans="2:22" x14ac:dyDescent="0.25">
      <c r="B24" s="103"/>
      <c r="C24" s="125"/>
      <c r="D24" s="127" t="s">
        <v>137</v>
      </c>
      <c r="E24" s="127"/>
      <c r="F24" s="127"/>
      <c r="G24" s="127"/>
      <c r="H24" s="127"/>
      <c r="I24" s="141" t="str">
        <f t="shared" si="0"/>
        <v xml:space="preserve"> </v>
      </c>
      <c r="J24" s="163">
        <f t="shared" si="1"/>
        <v>0</v>
      </c>
      <c r="K24" s="191">
        <f t="shared" si="2"/>
        <v>0</v>
      </c>
      <c r="L24" s="406"/>
      <c r="M24" s="407"/>
      <c r="N24" s="407"/>
      <c r="O24" s="407"/>
      <c r="P24" s="407"/>
      <c r="Q24" s="407"/>
      <c r="R24" s="124"/>
      <c r="S24" s="162">
        <f t="shared" si="3"/>
        <v>0</v>
      </c>
      <c r="T24" s="412"/>
      <c r="U24" s="413"/>
      <c r="V24" s="97"/>
    </row>
    <row r="25" spans="2:22" x14ac:dyDescent="0.25">
      <c r="B25" s="103"/>
      <c r="C25" s="125"/>
      <c r="D25" s="127" t="s">
        <v>806</v>
      </c>
      <c r="E25" s="1406"/>
      <c r="F25" s="1407"/>
      <c r="G25" s="1408"/>
      <c r="H25" s="190"/>
      <c r="I25" s="141" t="str">
        <f t="shared" si="0"/>
        <v xml:space="preserve"> </v>
      </c>
      <c r="J25" s="161">
        <f t="shared" si="1"/>
        <v>0</v>
      </c>
      <c r="K25" s="189">
        <f t="shared" si="2"/>
        <v>0</v>
      </c>
      <c r="L25" s="408"/>
      <c r="M25" s="409"/>
      <c r="N25" s="409"/>
      <c r="O25" s="409"/>
      <c r="P25" s="409"/>
      <c r="Q25" s="409"/>
      <c r="R25" s="124"/>
      <c r="S25" s="188">
        <f t="shared" si="3"/>
        <v>0</v>
      </c>
      <c r="T25" s="414"/>
      <c r="U25" s="415"/>
      <c r="V25" s="97"/>
    </row>
    <row r="26" spans="2:22" ht="15.75" thickBot="1" x14ac:dyDescent="0.3">
      <c r="B26" s="103"/>
      <c r="C26" s="125"/>
      <c r="D26" s="126"/>
      <c r="E26" s="126"/>
      <c r="F26" s="126"/>
      <c r="G26" s="134" t="s">
        <v>138</v>
      </c>
      <c r="H26" s="134"/>
      <c r="I26" s="133" t="str">
        <f t="shared" si="0"/>
        <v xml:space="preserve"> </v>
      </c>
      <c r="J26" s="132">
        <f t="shared" ref="J26:Q26" si="4">SUM(J20:J25)</f>
        <v>0</v>
      </c>
      <c r="K26" s="109">
        <f t="shared" si="4"/>
        <v>0</v>
      </c>
      <c r="L26" s="129">
        <f t="shared" si="4"/>
        <v>0</v>
      </c>
      <c r="M26" s="131">
        <f t="shared" si="4"/>
        <v>0</v>
      </c>
      <c r="N26" s="131">
        <f t="shared" si="4"/>
        <v>0</v>
      </c>
      <c r="O26" s="131">
        <f t="shared" si="4"/>
        <v>0</v>
      </c>
      <c r="P26" s="131">
        <f t="shared" si="4"/>
        <v>0</v>
      </c>
      <c r="Q26" s="131">
        <f t="shared" si="4"/>
        <v>0</v>
      </c>
      <c r="R26" s="130"/>
      <c r="S26" s="106">
        <f>SUM(S20:S25)</f>
        <v>0</v>
      </c>
      <c r="T26" s="129">
        <f>SUM(T20:T25)</f>
        <v>0</v>
      </c>
      <c r="U26" s="128">
        <f>SUM(U20:U25)</f>
        <v>0</v>
      </c>
      <c r="V26" s="97"/>
    </row>
    <row r="27" spans="2:22" ht="3.75" customHeight="1" x14ac:dyDescent="0.25">
      <c r="B27" s="103"/>
      <c r="C27" s="126"/>
      <c r="D27" s="126"/>
      <c r="E27" s="126"/>
      <c r="F27" s="126"/>
      <c r="G27" s="126"/>
      <c r="H27" s="126"/>
      <c r="I27" s="150"/>
      <c r="J27" s="170"/>
      <c r="K27" s="125"/>
      <c r="L27" s="98"/>
      <c r="M27" s="98"/>
      <c r="N27" s="98"/>
      <c r="O27" s="98"/>
      <c r="P27" s="125"/>
      <c r="Q27" s="98"/>
      <c r="R27" s="124"/>
      <c r="S27" s="98"/>
      <c r="T27" s="98"/>
      <c r="U27" s="98"/>
      <c r="V27" s="97"/>
    </row>
    <row r="28" spans="2:22" ht="15.75" thickBot="1" x14ac:dyDescent="0.3">
      <c r="B28" s="103"/>
      <c r="C28" s="149" t="s">
        <v>139</v>
      </c>
      <c r="D28" s="149"/>
      <c r="E28" s="149"/>
      <c r="F28" s="149"/>
      <c r="G28" s="149"/>
      <c r="H28" s="148"/>
      <c r="I28" s="148"/>
      <c r="J28" s="148"/>
      <c r="K28" s="148"/>
      <c r="L28" s="150"/>
      <c r="M28" s="125"/>
      <c r="N28" s="125"/>
      <c r="O28" s="178"/>
      <c r="P28" s="176"/>
      <c r="Q28" s="176"/>
      <c r="R28" s="177"/>
      <c r="S28" s="142"/>
      <c r="T28" s="176"/>
      <c r="U28" s="176"/>
      <c r="V28" s="97"/>
    </row>
    <row r="29" spans="2:22" x14ac:dyDescent="0.25">
      <c r="B29" s="103"/>
      <c r="C29" s="125"/>
      <c r="D29" s="147" t="s">
        <v>140</v>
      </c>
      <c r="E29" s="147"/>
      <c r="F29" s="147"/>
      <c r="G29" s="147"/>
      <c r="H29" s="147"/>
      <c r="I29" s="146" t="str">
        <f t="shared" ref="I29:I45" si="5">IFERROR(J29/J$118," ")</f>
        <v xml:space="preserve"> </v>
      </c>
      <c r="J29" s="166">
        <f t="shared" ref="J29:J44" si="6">K29+S29</f>
        <v>0</v>
      </c>
      <c r="K29" s="144">
        <f t="shared" ref="K29:K44" si="7">SUM(L29:Q29)</f>
        <v>0</v>
      </c>
      <c r="L29" s="410"/>
      <c r="M29" s="416"/>
      <c r="N29" s="416"/>
      <c r="O29" s="416"/>
      <c r="P29" s="416"/>
      <c r="Q29" s="416"/>
      <c r="R29" s="117"/>
      <c r="S29" s="143">
        <f t="shared" ref="S29:S44" si="8">SUM(T29:U29)</f>
        <v>0</v>
      </c>
      <c r="T29" s="410"/>
      <c r="U29" s="411"/>
      <c r="V29" s="97"/>
    </row>
    <row r="30" spans="2:22" x14ac:dyDescent="0.25">
      <c r="B30" s="103"/>
      <c r="C30" s="125"/>
      <c r="D30" s="126" t="s">
        <v>141</v>
      </c>
      <c r="E30" s="126"/>
      <c r="F30" s="126"/>
      <c r="G30" s="126"/>
      <c r="H30" s="126"/>
      <c r="I30" s="141" t="str">
        <f t="shared" si="5"/>
        <v xml:space="preserve"> </v>
      </c>
      <c r="J30" s="163">
        <f t="shared" si="6"/>
        <v>0</v>
      </c>
      <c r="K30" s="160">
        <f t="shared" si="7"/>
        <v>0</v>
      </c>
      <c r="L30" s="412"/>
      <c r="M30" s="417"/>
      <c r="N30" s="417"/>
      <c r="O30" s="417"/>
      <c r="P30" s="417"/>
      <c r="Q30" s="417"/>
      <c r="R30" s="124"/>
      <c r="S30" s="162">
        <f t="shared" si="8"/>
        <v>0</v>
      </c>
      <c r="T30" s="412"/>
      <c r="U30" s="413"/>
      <c r="V30" s="97"/>
    </row>
    <row r="31" spans="2:22" x14ac:dyDescent="0.25">
      <c r="B31" s="103"/>
      <c r="C31" s="125"/>
      <c r="D31" s="126" t="s">
        <v>240</v>
      </c>
      <c r="E31" s="126"/>
      <c r="F31" s="126"/>
      <c r="G31" s="126"/>
      <c r="H31" s="126"/>
      <c r="I31" s="141" t="str">
        <f t="shared" si="5"/>
        <v xml:space="preserve"> </v>
      </c>
      <c r="J31" s="163">
        <f t="shared" si="6"/>
        <v>0</v>
      </c>
      <c r="K31" s="160">
        <f t="shared" si="7"/>
        <v>0</v>
      </c>
      <c r="L31" s="412"/>
      <c r="M31" s="417"/>
      <c r="N31" s="417"/>
      <c r="O31" s="417"/>
      <c r="P31" s="417"/>
      <c r="Q31" s="417"/>
      <c r="R31" s="124"/>
      <c r="S31" s="162">
        <f t="shared" si="8"/>
        <v>0</v>
      </c>
      <c r="T31" s="412"/>
      <c r="U31" s="413"/>
      <c r="V31" s="97"/>
    </row>
    <row r="32" spans="2:22" x14ac:dyDescent="0.25">
      <c r="B32" s="103"/>
      <c r="C32" s="125"/>
      <c r="D32" s="126" t="s">
        <v>142</v>
      </c>
      <c r="E32" s="126"/>
      <c r="F32" s="126"/>
      <c r="G32" s="126"/>
      <c r="H32" s="126"/>
      <c r="I32" s="141" t="str">
        <f t="shared" si="5"/>
        <v xml:space="preserve"> </v>
      </c>
      <c r="J32" s="163">
        <f t="shared" si="6"/>
        <v>0</v>
      </c>
      <c r="K32" s="160">
        <f t="shared" si="7"/>
        <v>0</v>
      </c>
      <c r="L32" s="412"/>
      <c r="M32" s="417"/>
      <c r="N32" s="417"/>
      <c r="O32" s="417"/>
      <c r="P32" s="417"/>
      <c r="Q32" s="417"/>
      <c r="R32" s="124"/>
      <c r="S32" s="162">
        <f t="shared" si="8"/>
        <v>0</v>
      </c>
      <c r="T32" s="412"/>
      <c r="U32" s="413"/>
      <c r="V32" s="97"/>
    </row>
    <row r="33" spans="2:22" x14ac:dyDescent="0.25">
      <c r="B33" s="103"/>
      <c r="C33" s="125"/>
      <c r="D33" s="126" t="s">
        <v>143</v>
      </c>
      <c r="E33" s="126"/>
      <c r="F33" s="126"/>
      <c r="G33" s="126"/>
      <c r="H33" s="126"/>
      <c r="I33" s="141" t="str">
        <f t="shared" si="5"/>
        <v xml:space="preserve"> </v>
      </c>
      <c r="J33" s="163">
        <f t="shared" si="6"/>
        <v>0</v>
      </c>
      <c r="K33" s="160">
        <f t="shared" si="7"/>
        <v>0</v>
      </c>
      <c r="L33" s="412"/>
      <c r="M33" s="417"/>
      <c r="N33" s="417"/>
      <c r="O33" s="417"/>
      <c r="P33" s="417"/>
      <c r="Q33" s="417"/>
      <c r="R33" s="124"/>
      <c r="S33" s="162">
        <f t="shared" si="8"/>
        <v>0</v>
      </c>
      <c r="T33" s="412"/>
      <c r="U33" s="413"/>
      <c r="V33" s="97"/>
    </row>
    <row r="34" spans="2:22" x14ac:dyDescent="0.25">
      <c r="B34" s="103"/>
      <c r="C34" s="125"/>
      <c r="D34" s="126" t="s">
        <v>818</v>
      </c>
      <c r="E34" s="126"/>
      <c r="F34" s="126"/>
      <c r="G34" s="187" t="str">
        <f>IFERROR(J34/(J30+J32+J33+J42),"")</f>
        <v/>
      </c>
      <c r="H34" s="186"/>
      <c r="I34" s="141" t="str">
        <f t="shared" si="5"/>
        <v xml:space="preserve"> </v>
      </c>
      <c r="J34" s="163">
        <f t="shared" si="6"/>
        <v>0</v>
      </c>
      <c r="K34" s="160">
        <f t="shared" si="7"/>
        <v>0</v>
      </c>
      <c r="L34" s="412"/>
      <c r="M34" s="417"/>
      <c r="N34" s="417"/>
      <c r="O34" s="417"/>
      <c r="P34" s="417"/>
      <c r="Q34" s="417"/>
      <c r="R34" s="124"/>
      <c r="S34" s="162">
        <f t="shared" si="8"/>
        <v>0</v>
      </c>
      <c r="T34" s="412"/>
      <c r="U34" s="413"/>
      <c r="V34" s="97"/>
    </row>
    <row r="35" spans="2:22" x14ac:dyDescent="0.25">
      <c r="B35" s="103"/>
      <c r="C35" s="125"/>
      <c r="D35" s="126" t="s">
        <v>144</v>
      </c>
      <c r="E35" s="126"/>
      <c r="F35" s="126"/>
      <c r="G35" s="187" t="str">
        <f>IFERROR(J35/(J31+J32+J33+J42),"")</f>
        <v/>
      </c>
      <c r="H35" s="186"/>
      <c r="I35" s="141" t="str">
        <f t="shared" si="5"/>
        <v xml:space="preserve"> </v>
      </c>
      <c r="J35" s="163">
        <f t="shared" si="6"/>
        <v>0</v>
      </c>
      <c r="K35" s="160">
        <f t="shared" si="7"/>
        <v>0</v>
      </c>
      <c r="L35" s="412"/>
      <c r="M35" s="417"/>
      <c r="N35" s="417"/>
      <c r="O35" s="417"/>
      <c r="P35" s="417"/>
      <c r="Q35" s="417"/>
      <c r="R35" s="124"/>
      <c r="S35" s="162">
        <f t="shared" si="8"/>
        <v>0</v>
      </c>
      <c r="T35" s="412"/>
      <c r="U35" s="413"/>
      <c r="V35" s="97"/>
    </row>
    <row r="36" spans="2:22" x14ac:dyDescent="0.25">
      <c r="B36" s="103"/>
      <c r="C36" s="125"/>
      <c r="D36" s="126" t="s">
        <v>145</v>
      </c>
      <c r="E36" s="126"/>
      <c r="F36" s="126"/>
      <c r="G36" s="126"/>
      <c r="H36" s="126"/>
      <c r="I36" s="141" t="str">
        <f t="shared" si="5"/>
        <v xml:space="preserve"> </v>
      </c>
      <c r="J36" s="163">
        <f t="shared" si="6"/>
        <v>0</v>
      </c>
      <c r="K36" s="160">
        <f t="shared" si="7"/>
        <v>0</v>
      </c>
      <c r="L36" s="412"/>
      <c r="M36" s="417"/>
      <c r="N36" s="417"/>
      <c r="O36" s="417"/>
      <c r="P36" s="417"/>
      <c r="Q36" s="417"/>
      <c r="R36" s="124"/>
      <c r="S36" s="162">
        <f t="shared" si="8"/>
        <v>0</v>
      </c>
      <c r="T36" s="412"/>
      <c r="U36" s="413"/>
      <c r="V36" s="97"/>
    </row>
    <row r="37" spans="2:22" x14ac:dyDescent="0.25">
      <c r="B37" s="103"/>
      <c r="C37" s="125"/>
      <c r="D37" s="126" t="s">
        <v>146</v>
      </c>
      <c r="E37" s="126"/>
      <c r="F37" s="126"/>
      <c r="G37" s="126"/>
      <c r="H37" s="126"/>
      <c r="I37" s="141" t="str">
        <f t="shared" si="5"/>
        <v xml:space="preserve"> </v>
      </c>
      <c r="J37" s="163">
        <f t="shared" si="6"/>
        <v>0</v>
      </c>
      <c r="K37" s="160">
        <f t="shared" si="7"/>
        <v>0</v>
      </c>
      <c r="L37" s="412"/>
      <c r="M37" s="417"/>
      <c r="N37" s="417"/>
      <c r="O37" s="417"/>
      <c r="P37" s="417"/>
      <c r="Q37" s="417"/>
      <c r="R37" s="124"/>
      <c r="S37" s="162">
        <f t="shared" si="8"/>
        <v>0</v>
      </c>
      <c r="T37" s="412"/>
      <c r="U37" s="413"/>
      <c r="V37" s="97"/>
    </row>
    <row r="38" spans="2:22" x14ac:dyDescent="0.25">
      <c r="B38" s="103"/>
      <c r="C38" s="125"/>
      <c r="D38" s="126" t="s">
        <v>147</v>
      </c>
      <c r="E38" s="126"/>
      <c r="F38" s="126"/>
      <c r="G38" s="126"/>
      <c r="H38" s="126"/>
      <c r="I38" s="141" t="str">
        <f t="shared" si="5"/>
        <v xml:space="preserve"> </v>
      </c>
      <c r="J38" s="163">
        <f t="shared" si="6"/>
        <v>0</v>
      </c>
      <c r="K38" s="160">
        <f t="shared" si="7"/>
        <v>0</v>
      </c>
      <c r="L38" s="412"/>
      <c r="M38" s="417"/>
      <c r="N38" s="417"/>
      <c r="O38" s="417"/>
      <c r="P38" s="417"/>
      <c r="Q38" s="417"/>
      <c r="R38" s="124"/>
      <c r="S38" s="162">
        <f t="shared" si="8"/>
        <v>0</v>
      </c>
      <c r="T38" s="412"/>
      <c r="U38" s="413"/>
      <c r="V38" s="97"/>
    </row>
    <row r="39" spans="2:22" x14ac:dyDescent="0.25">
      <c r="B39" s="103"/>
      <c r="C39" s="125"/>
      <c r="D39" s="126" t="s">
        <v>817</v>
      </c>
      <c r="E39" s="126"/>
      <c r="F39" s="126"/>
      <c r="G39" s="126"/>
      <c r="H39" s="126"/>
      <c r="I39" s="141" t="str">
        <f t="shared" si="5"/>
        <v xml:space="preserve"> </v>
      </c>
      <c r="J39" s="163">
        <f t="shared" si="6"/>
        <v>0</v>
      </c>
      <c r="K39" s="160">
        <f t="shared" si="7"/>
        <v>0</v>
      </c>
      <c r="L39" s="412"/>
      <c r="M39" s="417"/>
      <c r="N39" s="417"/>
      <c r="O39" s="417"/>
      <c r="P39" s="417"/>
      <c r="Q39" s="417"/>
      <c r="R39" s="124"/>
      <c r="S39" s="162">
        <f t="shared" si="8"/>
        <v>0</v>
      </c>
      <c r="T39" s="412"/>
      <c r="U39" s="413"/>
      <c r="V39" s="97"/>
    </row>
    <row r="40" spans="2:22" x14ac:dyDescent="0.25">
      <c r="B40" s="103"/>
      <c r="C40" s="125"/>
      <c r="D40" s="126" t="s">
        <v>816</v>
      </c>
      <c r="E40" s="126"/>
      <c r="F40" s="126"/>
      <c r="G40" s="126"/>
      <c r="H40" s="126"/>
      <c r="I40" s="141" t="str">
        <f t="shared" si="5"/>
        <v xml:space="preserve"> </v>
      </c>
      <c r="J40" s="163">
        <f>K40+S40</f>
        <v>0</v>
      </c>
      <c r="K40" s="160">
        <f t="shared" si="7"/>
        <v>0</v>
      </c>
      <c r="L40" s="412"/>
      <c r="M40" s="417"/>
      <c r="N40" s="417"/>
      <c r="O40" s="417"/>
      <c r="P40" s="417"/>
      <c r="Q40" s="417"/>
      <c r="R40" s="124"/>
      <c r="S40" s="162">
        <f t="shared" si="8"/>
        <v>0</v>
      </c>
      <c r="T40" s="412"/>
      <c r="U40" s="413"/>
      <c r="V40" s="97"/>
    </row>
    <row r="41" spans="2:22" x14ac:dyDescent="0.25">
      <c r="B41" s="103"/>
      <c r="C41" s="125"/>
      <c r="D41" s="126" t="s">
        <v>148</v>
      </c>
      <c r="E41" s="126"/>
      <c r="F41" s="126"/>
      <c r="G41" s="126"/>
      <c r="H41" s="126"/>
      <c r="I41" s="141" t="str">
        <f t="shared" si="5"/>
        <v xml:space="preserve"> </v>
      </c>
      <c r="J41" s="163">
        <f t="shared" si="6"/>
        <v>0</v>
      </c>
      <c r="K41" s="160">
        <f t="shared" si="7"/>
        <v>0</v>
      </c>
      <c r="L41" s="412"/>
      <c r="M41" s="417"/>
      <c r="N41" s="417"/>
      <c r="O41" s="417"/>
      <c r="P41" s="417"/>
      <c r="Q41" s="417"/>
      <c r="R41" s="124"/>
      <c r="S41" s="162">
        <f t="shared" si="8"/>
        <v>0</v>
      </c>
      <c r="T41" s="412"/>
      <c r="U41" s="413"/>
      <c r="V41" s="97"/>
    </row>
    <row r="42" spans="2:22" x14ac:dyDescent="0.25">
      <c r="B42" s="103"/>
      <c r="C42" s="125"/>
      <c r="D42" s="126" t="s">
        <v>149</v>
      </c>
      <c r="E42" s="126"/>
      <c r="F42" s="126"/>
      <c r="G42" s="126"/>
      <c r="H42" s="126"/>
      <c r="I42" s="141" t="str">
        <f t="shared" si="5"/>
        <v xml:space="preserve"> </v>
      </c>
      <c r="J42" s="163">
        <f t="shared" si="6"/>
        <v>0</v>
      </c>
      <c r="K42" s="160">
        <f t="shared" si="7"/>
        <v>0</v>
      </c>
      <c r="L42" s="412"/>
      <c r="M42" s="417"/>
      <c r="N42" s="417"/>
      <c r="O42" s="417"/>
      <c r="P42" s="417"/>
      <c r="Q42" s="417"/>
      <c r="R42" s="124"/>
      <c r="S42" s="162">
        <f t="shared" si="8"/>
        <v>0</v>
      </c>
      <c r="T42" s="412"/>
      <c r="U42" s="413"/>
      <c r="V42" s="97"/>
    </row>
    <row r="43" spans="2:22" x14ac:dyDescent="0.25">
      <c r="B43" s="103"/>
      <c r="C43" s="125"/>
      <c r="D43" s="126" t="s">
        <v>150</v>
      </c>
      <c r="E43" s="126"/>
      <c r="F43" s="126"/>
      <c r="G43" s="126"/>
      <c r="H43" s="126"/>
      <c r="I43" s="141" t="str">
        <f t="shared" si="5"/>
        <v xml:space="preserve"> </v>
      </c>
      <c r="J43" s="163">
        <f t="shared" si="6"/>
        <v>0</v>
      </c>
      <c r="K43" s="160">
        <f t="shared" si="7"/>
        <v>0</v>
      </c>
      <c r="L43" s="412"/>
      <c r="M43" s="417"/>
      <c r="N43" s="417"/>
      <c r="O43" s="417"/>
      <c r="P43" s="417"/>
      <c r="Q43" s="417"/>
      <c r="R43" s="124"/>
      <c r="S43" s="162">
        <f t="shared" si="8"/>
        <v>0</v>
      </c>
      <c r="T43" s="412"/>
      <c r="U43" s="413"/>
      <c r="V43" s="97"/>
    </row>
    <row r="44" spans="2:22" x14ac:dyDescent="0.25">
      <c r="B44" s="103"/>
      <c r="C44" s="125"/>
      <c r="D44" s="164" t="s">
        <v>806</v>
      </c>
      <c r="E44" s="1406"/>
      <c r="F44" s="1407"/>
      <c r="G44" s="1408"/>
      <c r="H44" s="164"/>
      <c r="I44" s="141" t="str">
        <f t="shared" si="5"/>
        <v xml:space="preserve"> </v>
      </c>
      <c r="J44" s="161">
        <f t="shared" si="6"/>
        <v>0</v>
      </c>
      <c r="K44" s="179">
        <f t="shared" si="7"/>
        <v>0</v>
      </c>
      <c r="L44" s="418"/>
      <c r="M44" s="419"/>
      <c r="N44" s="419"/>
      <c r="O44" s="419"/>
      <c r="P44" s="419"/>
      <c r="Q44" s="419"/>
      <c r="R44" s="124"/>
      <c r="S44" s="159">
        <f t="shared" si="8"/>
        <v>0</v>
      </c>
      <c r="T44" s="418"/>
      <c r="U44" s="420"/>
      <c r="V44" s="97"/>
    </row>
    <row r="45" spans="2:22" ht="15.75" thickBot="1" x14ac:dyDescent="0.3">
      <c r="B45" s="103"/>
      <c r="C45" s="125"/>
      <c r="D45" s="126"/>
      <c r="E45" s="126"/>
      <c r="F45" s="126"/>
      <c r="G45" s="134" t="s">
        <v>138</v>
      </c>
      <c r="H45" s="134"/>
      <c r="I45" s="133" t="str">
        <f t="shared" si="5"/>
        <v xml:space="preserve"> </v>
      </c>
      <c r="J45" s="132">
        <f t="shared" ref="J45:Q45" si="9">SUM(J29:J44)</f>
        <v>0</v>
      </c>
      <c r="K45" s="109">
        <f t="shared" si="9"/>
        <v>0</v>
      </c>
      <c r="L45" s="129">
        <f t="shared" si="9"/>
        <v>0</v>
      </c>
      <c r="M45" s="131">
        <f t="shared" si="9"/>
        <v>0</v>
      </c>
      <c r="N45" s="131">
        <f t="shared" si="9"/>
        <v>0</v>
      </c>
      <c r="O45" s="131">
        <f t="shared" si="9"/>
        <v>0</v>
      </c>
      <c r="P45" s="131">
        <f t="shared" si="9"/>
        <v>0</v>
      </c>
      <c r="Q45" s="131">
        <f t="shared" si="9"/>
        <v>0</v>
      </c>
      <c r="R45" s="130"/>
      <c r="S45" s="106">
        <f>SUM(S29:S44)</f>
        <v>0</v>
      </c>
      <c r="T45" s="129">
        <f>SUM(T29:T44)</f>
        <v>0</v>
      </c>
      <c r="U45" s="128">
        <f>SUM(U29:U44)</f>
        <v>0</v>
      </c>
      <c r="V45" s="97"/>
    </row>
    <row r="46" spans="2:22" ht="9" customHeight="1" thickBot="1" x14ac:dyDescent="0.3">
      <c r="B46" s="96"/>
      <c r="C46" s="175"/>
      <c r="D46" s="175"/>
      <c r="E46" s="175"/>
      <c r="F46" s="175"/>
      <c r="G46" s="175"/>
      <c r="H46" s="175"/>
      <c r="I46" s="156"/>
      <c r="J46" s="155"/>
      <c r="K46" s="174"/>
      <c r="L46" s="185"/>
      <c r="M46" s="172"/>
      <c r="N46" s="172"/>
      <c r="O46" s="172"/>
      <c r="P46" s="174"/>
      <c r="Q46" s="172"/>
      <c r="R46" s="173"/>
      <c r="S46" s="172"/>
      <c r="T46" s="185"/>
      <c r="U46" s="172"/>
      <c r="V46" s="151"/>
    </row>
    <row r="47" spans="2:22" ht="15.75" thickBot="1" x14ac:dyDescent="0.3">
      <c r="B47" s="103"/>
      <c r="C47" s="149" t="s">
        <v>151</v>
      </c>
      <c r="D47" s="149"/>
      <c r="E47" s="149"/>
      <c r="F47" s="149"/>
      <c r="G47" s="149"/>
      <c r="H47" s="148"/>
      <c r="I47" s="148"/>
      <c r="J47" s="148"/>
      <c r="K47" s="148"/>
      <c r="L47" s="150"/>
      <c r="M47" s="125"/>
      <c r="N47" s="125"/>
      <c r="O47" s="178"/>
      <c r="P47" s="176"/>
      <c r="Q47" s="176"/>
      <c r="R47" s="177"/>
      <c r="S47" s="142"/>
      <c r="T47" s="176"/>
      <c r="U47" s="176"/>
      <c r="V47" s="97"/>
    </row>
    <row r="48" spans="2:22" x14ac:dyDescent="0.25">
      <c r="B48" s="103"/>
      <c r="C48" s="125"/>
      <c r="D48" s="147" t="s">
        <v>650</v>
      </c>
      <c r="E48" s="147"/>
      <c r="F48" s="147"/>
      <c r="G48" s="147"/>
      <c r="H48" s="147"/>
      <c r="I48" s="146" t="str">
        <f t="shared" ref="I48:I61" si="10">IFERROR(J48/J$118," ")</f>
        <v xml:space="preserve"> </v>
      </c>
      <c r="J48" s="166">
        <f t="shared" ref="J48:J60" si="11">K48+S48</f>
        <v>0</v>
      </c>
      <c r="K48" s="144">
        <f t="shared" ref="K48:K60" si="12">SUM(L48:Q48)</f>
        <v>0</v>
      </c>
      <c r="L48" s="410"/>
      <c r="M48" s="416"/>
      <c r="N48" s="416"/>
      <c r="O48" s="416"/>
      <c r="P48" s="416"/>
      <c r="Q48" s="416"/>
      <c r="R48" s="117"/>
      <c r="S48" s="143">
        <f t="shared" ref="S48:S60" si="13">SUM(T48:U48)</f>
        <v>0</v>
      </c>
      <c r="T48" s="410"/>
      <c r="U48" s="411"/>
      <c r="V48" s="97"/>
    </row>
    <row r="49" spans="2:22" x14ac:dyDescent="0.25">
      <c r="B49" s="103"/>
      <c r="C49" s="125"/>
      <c r="D49" s="126" t="s">
        <v>122</v>
      </c>
      <c r="E49" s="126"/>
      <c r="F49" s="126"/>
      <c r="G49" s="126"/>
      <c r="H49" s="126"/>
      <c r="I49" s="141" t="str">
        <f t="shared" si="10"/>
        <v xml:space="preserve"> </v>
      </c>
      <c r="J49" s="163">
        <f t="shared" si="11"/>
        <v>0</v>
      </c>
      <c r="K49" s="160">
        <f t="shared" si="12"/>
        <v>0</v>
      </c>
      <c r="L49" s="412"/>
      <c r="M49" s="417"/>
      <c r="N49" s="417"/>
      <c r="O49" s="417"/>
      <c r="P49" s="417"/>
      <c r="Q49" s="417"/>
      <c r="R49" s="124"/>
      <c r="S49" s="162">
        <f t="shared" si="13"/>
        <v>0</v>
      </c>
      <c r="T49" s="412"/>
      <c r="U49" s="413"/>
      <c r="V49" s="97"/>
    </row>
    <row r="50" spans="2:22" x14ac:dyDescent="0.25">
      <c r="B50" s="103"/>
      <c r="C50" s="125"/>
      <c r="D50" s="126" t="s">
        <v>152</v>
      </c>
      <c r="E50" s="126"/>
      <c r="F50" s="126"/>
      <c r="G50" s="126"/>
      <c r="H50" s="126"/>
      <c r="I50" s="141" t="str">
        <f t="shared" si="10"/>
        <v xml:space="preserve"> </v>
      </c>
      <c r="J50" s="163">
        <f t="shared" si="11"/>
        <v>0</v>
      </c>
      <c r="K50" s="160">
        <f t="shared" si="12"/>
        <v>0</v>
      </c>
      <c r="L50" s="412"/>
      <c r="M50" s="417"/>
      <c r="N50" s="417"/>
      <c r="O50" s="417"/>
      <c r="P50" s="417"/>
      <c r="Q50" s="417"/>
      <c r="R50" s="124"/>
      <c r="S50" s="162">
        <f t="shared" si="13"/>
        <v>0</v>
      </c>
      <c r="T50" s="412"/>
      <c r="U50" s="413"/>
      <c r="V50" s="97"/>
    </row>
    <row r="51" spans="2:22" x14ac:dyDescent="0.25">
      <c r="B51" s="103"/>
      <c r="C51" s="125"/>
      <c r="D51" s="126" t="s">
        <v>153</v>
      </c>
      <c r="E51" s="126"/>
      <c r="F51" s="126"/>
      <c r="G51" s="126"/>
      <c r="H51" s="126"/>
      <c r="I51" s="141" t="str">
        <f t="shared" si="10"/>
        <v xml:space="preserve"> </v>
      </c>
      <c r="J51" s="163">
        <f t="shared" si="11"/>
        <v>0</v>
      </c>
      <c r="K51" s="160">
        <f t="shared" si="12"/>
        <v>0</v>
      </c>
      <c r="L51" s="412"/>
      <c r="M51" s="417"/>
      <c r="N51" s="417"/>
      <c r="O51" s="417"/>
      <c r="P51" s="417"/>
      <c r="Q51" s="417"/>
      <c r="R51" s="124"/>
      <c r="S51" s="162">
        <f t="shared" si="13"/>
        <v>0</v>
      </c>
      <c r="T51" s="412"/>
      <c r="U51" s="413"/>
      <c r="V51" s="97"/>
    </row>
    <row r="52" spans="2:22" x14ac:dyDescent="0.25">
      <c r="B52" s="103"/>
      <c r="C52" s="125"/>
      <c r="D52" s="127" t="s">
        <v>154</v>
      </c>
      <c r="E52" s="127"/>
      <c r="F52" s="127"/>
      <c r="G52" s="127"/>
      <c r="H52" s="127"/>
      <c r="I52" s="141" t="str">
        <f t="shared" si="10"/>
        <v xml:space="preserve"> </v>
      </c>
      <c r="J52" s="163">
        <f t="shared" si="11"/>
        <v>0</v>
      </c>
      <c r="K52" s="160">
        <f t="shared" si="12"/>
        <v>0</v>
      </c>
      <c r="L52" s="412"/>
      <c r="M52" s="417"/>
      <c r="N52" s="417"/>
      <c r="O52" s="417"/>
      <c r="P52" s="417"/>
      <c r="Q52" s="417"/>
      <c r="R52" s="124"/>
      <c r="S52" s="162">
        <f t="shared" si="13"/>
        <v>0</v>
      </c>
      <c r="T52" s="412"/>
      <c r="U52" s="413"/>
      <c r="V52" s="97"/>
    </row>
    <row r="53" spans="2:22" x14ac:dyDescent="0.25">
      <c r="B53" s="103"/>
      <c r="C53" s="125"/>
      <c r="D53" s="126" t="s">
        <v>155</v>
      </c>
      <c r="E53" s="126"/>
      <c r="F53" s="126"/>
      <c r="G53" s="126"/>
      <c r="H53" s="126"/>
      <c r="I53" s="141" t="str">
        <f t="shared" si="10"/>
        <v xml:space="preserve"> </v>
      </c>
      <c r="J53" s="163">
        <f t="shared" si="11"/>
        <v>0</v>
      </c>
      <c r="K53" s="160">
        <f t="shared" si="12"/>
        <v>0</v>
      </c>
      <c r="L53" s="412"/>
      <c r="M53" s="417"/>
      <c r="N53" s="417"/>
      <c r="O53" s="417"/>
      <c r="P53" s="417"/>
      <c r="Q53" s="417"/>
      <c r="R53" s="124"/>
      <c r="S53" s="162">
        <f t="shared" si="13"/>
        <v>0</v>
      </c>
      <c r="T53" s="412"/>
      <c r="U53" s="413"/>
      <c r="V53" s="97"/>
    </row>
    <row r="54" spans="2:22" x14ac:dyDescent="0.25">
      <c r="B54" s="103"/>
      <c r="C54" s="125"/>
      <c r="D54" s="126" t="s">
        <v>156</v>
      </c>
      <c r="E54" s="126"/>
      <c r="F54" s="126"/>
      <c r="G54" s="126"/>
      <c r="H54" s="126"/>
      <c r="I54" s="141" t="str">
        <f t="shared" si="10"/>
        <v xml:space="preserve"> </v>
      </c>
      <c r="J54" s="163">
        <f t="shared" si="11"/>
        <v>0</v>
      </c>
      <c r="K54" s="160">
        <f t="shared" si="12"/>
        <v>0</v>
      </c>
      <c r="L54" s="412"/>
      <c r="M54" s="417"/>
      <c r="N54" s="417"/>
      <c r="O54" s="417"/>
      <c r="P54" s="417"/>
      <c r="Q54" s="417"/>
      <c r="R54" s="124"/>
      <c r="S54" s="162">
        <f t="shared" si="13"/>
        <v>0</v>
      </c>
      <c r="T54" s="412"/>
      <c r="U54" s="413"/>
      <c r="V54" s="97"/>
    </row>
    <row r="55" spans="2:22" x14ac:dyDescent="0.25">
      <c r="B55" s="103"/>
      <c r="C55" s="125"/>
      <c r="D55" s="126" t="s">
        <v>204</v>
      </c>
      <c r="E55" s="126"/>
      <c r="F55" s="126"/>
      <c r="G55" s="126"/>
      <c r="H55" s="126"/>
      <c r="I55" s="141" t="str">
        <f t="shared" si="10"/>
        <v xml:space="preserve"> </v>
      </c>
      <c r="J55" s="163">
        <f t="shared" si="11"/>
        <v>0</v>
      </c>
      <c r="K55" s="160">
        <f t="shared" si="12"/>
        <v>0</v>
      </c>
      <c r="L55" s="412"/>
      <c r="M55" s="417"/>
      <c r="N55" s="417"/>
      <c r="O55" s="417"/>
      <c r="P55" s="417"/>
      <c r="Q55" s="417"/>
      <c r="R55" s="124"/>
      <c r="S55" s="162">
        <f t="shared" si="13"/>
        <v>0</v>
      </c>
      <c r="T55" s="412"/>
      <c r="U55" s="413"/>
      <c r="V55" s="97"/>
    </row>
    <row r="56" spans="2:22" x14ac:dyDescent="0.25">
      <c r="B56" s="103"/>
      <c r="C56" s="125"/>
      <c r="D56" s="127" t="s">
        <v>157</v>
      </c>
      <c r="E56" s="127"/>
      <c r="F56" s="127"/>
      <c r="G56" s="127"/>
      <c r="H56" s="127"/>
      <c r="I56" s="141" t="str">
        <f t="shared" si="10"/>
        <v xml:space="preserve"> </v>
      </c>
      <c r="J56" s="163">
        <f t="shared" si="11"/>
        <v>0</v>
      </c>
      <c r="K56" s="160">
        <f t="shared" si="12"/>
        <v>0</v>
      </c>
      <c r="L56" s="412"/>
      <c r="M56" s="417"/>
      <c r="N56" s="417"/>
      <c r="O56" s="417"/>
      <c r="P56" s="417"/>
      <c r="Q56" s="417"/>
      <c r="R56" s="124"/>
      <c r="S56" s="162">
        <f t="shared" si="13"/>
        <v>0</v>
      </c>
      <c r="T56" s="412"/>
      <c r="U56" s="413"/>
      <c r="V56" s="97"/>
    </row>
    <row r="57" spans="2:22" x14ac:dyDescent="0.25">
      <c r="B57" s="103"/>
      <c r="C57" s="125"/>
      <c r="D57" s="127" t="s">
        <v>815</v>
      </c>
      <c r="E57" s="127"/>
      <c r="F57" s="127"/>
      <c r="G57" s="127"/>
      <c r="H57" s="127"/>
      <c r="I57" s="141" t="str">
        <f t="shared" si="10"/>
        <v xml:space="preserve"> </v>
      </c>
      <c r="J57" s="163">
        <f t="shared" si="11"/>
        <v>0</v>
      </c>
      <c r="K57" s="160">
        <f t="shared" si="12"/>
        <v>0</v>
      </c>
      <c r="L57" s="412"/>
      <c r="M57" s="417"/>
      <c r="N57" s="417"/>
      <c r="O57" s="417"/>
      <c r="P57" s="417"/>
      <c r="Q57" s="417"/>
      <c r="R57" s="124"/>
      <c r="S57" s="162">
        <f t="shared" si="13"/>
        <v>0</v>
      </c>
      <c r="T57" s="412"/>
      <c r="U57" s="413"/>
      <c r="V57" s="97"/>
    </row>
    <row r="58" spans="2:22" x14ac:dyDescent="0.25">
      <c r="B58" s="103"/>
      <c r="C58" s="125"/>
      <c r="D58" s="127" t="s">
        <v>814</v>
      </c>
      <c r="E58" s="127"/>
      <c r="F58" s="127"/>
      <c r="G58" s="127"/>
      <c r="H58" s="127"/>
      <c r="I58" s="141" t="str">
        <f t="shared" si="10"/>
        <v xml:space="preserve"> </v>
      </c>
      <c r="J58" s="163">
        <f t="shared" si="11"/>
        <v>0</v>
      </c>
      <c r="K58" s="160">
        <f t="shared" si="12"/>
        <v>0</v>
      </c>
      <c r="L58" s="421"/>
      <c r="M58" s="422"/>
      <c r="N58" s="422"/>
      <c r="O58" s="422"/>
      <c r="P58" s="422"/>
      <c r="Q58" s="422"/>
      <c r="R58" s="124"/>
      <c r="S58" s="162">
        <f t="shared" si="13"/>
        <v>0</v>
      </c>
      <c r="T58" s="421"/>
      <c r="U58" s="424"/>
      <c r="V58" s="97"/>
    </row>
    <row r="59" spans="2:22" x14ac:dyDescent="0.25">
      <c r="B59" s="103"/>
      <c r="C59" s="125"/>
      <c r="D59" s="184" t="s">
        <v>813</v>
      </c>
      <c r="E59" s="184"/>
      <c r="F59" s="184"/>
      <c r="G59" s="184"/>
      <c r="H59" s="184"/>
      <c r="I59" s="141" t="str">
        <f t="shared" si="10"/>
        <v xml:space="preserve"> </v>
      </c>
      <c r="J59" s="163">
        <f t="shared" si="11"/>
        <v>0</v>
      </c>
      <c r="K59" s="160">
        <f t="shared" si="12"/>
        <v>0</v>
      </c>
      <c r="L59" s="421"/>
      <c r="M59" s="422"/>
      <c r="N59" s="422"/>
      <c r="O59" s="422"/>
      <c r="P59" s="422"/>
      <c r="Q59" s="422"/>
      <c r="R59" s="124"/>
      <c r="S59" s="162">
        <f t="shared" si="13"/>
        <v>0</v>
      </c>
      <c r="T59" s="421"/>
      <c r="U59" s="424"/>
      <c r="V59" s="97"/>
    </row>
    <row r="60" spans="2:22" x14ac:dyDescent="0.25">
      <c r="B60" s="103"/>
      <c r="C60" s="125"/>
      <c r="D60" s="164" t="s">
        <v>806</v>
      </c>
      <c r="E60" s="1406"/>
      <c r="F60" s="1407"/>
      <c r="G60" s="1408"/>
      <c r="H60" s="164"/>
      <c r="I60" s="141" t="str">
        <f t="shared" si="10"/>
        <v xml:space="preserve"> </v>
      </c>
      <c r="J60" s="161">
        <f t="shared" si="11"/>
        <v>0</v>
      </c>
      <c r="K60" s="179">
        <f t="shared" si="12"/>
        <v>0</v>
      </c>
      <c r="L60" s="414"/>
      <c r="M60" s="423"/>
      <c r="N60" s="423"/>
      <c r="O60" s="423"/>
      <c r="P60" s="423"/>
      <c r="Q60" s="423"/>
      <c r="R60" s="124"/>
      <c r="S60" s="159">
        <f t="shared" si="13"/>
        <v>0</v>
      </c>
      <c r="T60" s="414"/>
      <c r="U60" s="415"/>
      <c r="V60" s="97"/>
    </row>
    <row r="61" spans="2:22" ht="15.75" thickBot="1" x14ac:dyDescent="0.3">
      <c r="B61" s="103"/>
      <c r="C61" s="125"/>
      <c r="D61" s="126"/>
      <c r="E61" s="126"/>
      <c r="F61" s="126"/>
      <c r="G61" s="134" t="s">
        <v>138</v>
      </c>
      <c r="H61" s="134"/>
      <c r="I61" s="133" t="str">
        <f t="shared" si="10"/>
        <v xml:space="preserve"> </v>
      </c>
      <c r="J61" s="132">
        <f t="shared" ref="J61:Q61" si="14">SUM(J48:J60)</f>
        <v>0</v>
      </c>
      <c r="K61" s="109">
        <f t="shared" si="14"/>
        <v>0</v>
      </c>
      <c r="L61" s="129">
        <f t="shared" si="14"/>
        <v>0</v>
      </c>
      <c r="M61" s="131">
        <f t="shared" si="14"/>
        <v>0</v>
      </c>
      <c r="N61" s="131">
        <f t="shared" si="14"/>
        <v>0</v>
      </c>
      <c r="O61" s="131">
        <f t="shared" si="14"/>
        <v>0</v>
      </c>
      <c r="P61" s="131">
        <f t="shared" si="14"/>
        <v>0</v>
      </c>
      <c r="Q61" s="131">
        <f t="shared" si="14"/>
        <v>0</v>
      </c>
      <c r="R61" s="130"/>
      <c r="S61" s="106">
        <f>SUM(S48:S60)</f>
        <v>0</v>
      </c>
      <c r="T61" s="129">
        <f>SUM(T48:T60)</f>
        <v>0</v>
      </c>
      <c r="U61" s="128">
        <f>SUM(U48:U60)</f>
        <v>0</v>
      </c>
      <c r="V61" s="97"/>
    </row>
    <row r="62" spans="2:22" ht="3.75" customHeight="1" x14ac:dyDescent="0.25">
      <c r="B62" s="103"/>
      <c r="C62" s="126"/>
      <c r="D62" s="126"/>
      <c r="E62" s="126"/>
      <c r="F62" s="126"/>
      <c r="G62" s="126"/>
      <c r="H62" s="126"/>
      <c r="I62" s="183"/>
      <c r="J62" s="170"/>
      <c r="K62" s="182"/>
      <c r="L62" s="181"/>
      <c r="M62" s="180"/>
      <c r="N62" s="180"/>
      <c r="O62" s="180"/>
      <c r="P62" s="182"/>
      <c r="Q62" s="180"/>
      <c r="R62" s="117"/>
      <c r="S62" s="180"/>
      <c r="T62" s="181"/>
      <c r="U62" s="180"/>
      <c r="V62" s="97"/>
    </row>
    <row r="63" spans="2:22" ht="15.75" thickBot="1" x14ac:dyDescent="0.3">
      <c r="B63" s="103"/>
      <c r="C63" s="149" t="s">
        <v>635</v>
      </c>
      <c r="D63" s="149"/>
      <c r="E63" s="149"/>
      <c r="F63" s="149"/>
      <c r="G63" s="149"/>
      <c r="H63" s="148"/>
      <c r="I63" s="148"/>
      <c r="J63" s="148"/>
      <c r="K63" s="148"/>
      <c r="L63" s="150"/>
      <c r="M63" s="125"/>
      <c r="N63" s="125"/>
      <c r="O63" s="178"/>
      <c r="P63" s="176"/>
      <c r="Q63" s="176"/>
      <c r="R63" s="177"/>
      <c r="S63" s="142"/>
      <c r="T63" s="176"/>
      <c r="U63" s="176"/>
      <c r="V63" s="97"/>
    </row>
    <row r="64" spans="2:22" x14ac:dyDescent="0.25">
      <c r="B64" s="103"/>
      <c r="C64" s="125"/>
      <c r="D64" s="147" t="s">
        <v>200</v>
      </c>
      <c r="E64" s="147"/>
      <c r="F64" s="147"/>
      <c r="G64" s="147"/>
      <c r="H64" s="147"/>
      <c r="I64" s="146" t="str">
        <f>IFERROR(J64/J$118," ")</f>
        <v xml:space="preserve"> </v>
      </c>
      <c r="J64" s="166">
        <f>K64+S64</f>
        <v>0</v>
      </c>
      <c r="K64" s="144">
        <f>SUM(L64:Q64)</f>
        <v>0</v>
      </c>
      <c r="L64" s="410"/>
      <c r="M64" s="416"/>
      <c r="N64" s="416"/>
      <c r="O64" s="416"/>
      <c r="P64" s="416"/>
      <c r="Q64" s="416"/>
      <c r="R64" s="117"/>
      <c r="S64" s="143">
        <f>SUM(T64:U64)</f>
        <v>0</v>
      </c>
      <c r="T64" s="410"/>
      <c r="U64" s="411"/>
      <c r="V64" s="97"/>
    </row>
    <row r="65" spans="2:22" x14ac:dyDescent="0.25">
      <c r="B65" s="103"/>
      <c r="C65" s="125"/>
      <c r="D65" s="126" t="s">
        <v>201</v>
      </c>
      <c r="E65" s="126"/>
      <c r="F65" s="126"/>
      <c r="G65" s="126"/>
      <c r="H65" s="126"/>
      <c r="I65" s="141" t="str">
        <f>IFERROR(J65/J$118," ")</f>
        <v xml:space="preserve"> </v>
      </c>
      <c r="J65" s="161">
        <f>K65+S65</f>
        <v>0</v>
      </c>
      <c r="K65" s="179">
        <f>SUM(L65:Q65)</f>
        <v>0</v>
      </c>
      <c r="L65" s="418"/>
      <c r="M65" s="419"/>
      <c r="N65" s="419"/>
      <c r="O65" s="419"/>
      <c r="P65" s="419"/>
      <c r="Q65" s="419"/>
      <c r="R65" s="124"/>
      <c r="S65" s="159">
        <f>SUM(T65:U65)</f>
        <v>0</v>
      </c>
      <c r="T65" s="418"/>
      <c r="U65" s="420"/>
      <c r="V65" s="97"/>
    </row>
    <row r="66" spans="2:22" ht="15.75" thickBot="1" x14ac:dyDescent="0.3">
      <c r="B66" s="103"/>
      <c r="C66" s="125"/>
      <c r="D66" s="126"/>
      <c r="E66" s="126"/>
      <c r="F66" s="126"/>
      <c r="G66" s="134" t="s">
        <v>138</v>
      </c>
      <c r="H66" s="134"/>
      <c r="I66" s="133" t="str">
        <f>IFERROR(J66/J$118," ")</f>
        <v xml:space="preserve"> </v>
      </c>
      <c r="J66" s="132">
        <f t="shared" ref="J66:Q66" si="15">SUM(J64:J65)</f>
        <v>0</v>
      </c>
      <c r="K66" s="109">
        <f t="shared" si="15"/>
        <v>0</v>
      </c>
      <c r="L66" s="129">
        <f t="shared" si="15"/>
        <v>0</v>
      </c>
      <c r="M66" s="131">
        <f t="shared" si="15"/>
        <v>0</v>
      </c>
      <c r="N66" s="131">
        <f t="shared" si="15"/>
        <v>0</v>
      </c>
      <c r="O66" s="131">
        <f t="shared" si="15"/>
        <v>0</v>
      </c>
      <c r="P66" s="131">
        <f t="shared" si="15"/>
        <v>0</v>
      </c>
      <c r="Q66" s="131">
        <f t="shared" si="15"/>
        <v>0</v>
      </c>
      <c r="R66" s="130"/>
      <c r="S66" s="106">
        <f>SUM(S64:S65)</f>
        <v>0</v>
      </c>
      <c r="T66" s="129">
        <f>SUM(T64:T65)</f>
        <v>0</v>
      </c>
      <c r="U66" s="128">
        <f>SUM(U64:U65)</f>
        <v>0</v>
      </c>
      <c r="V66" s="97"/>
    </row>
    <row r="67" spans="2:22" ht="3.75" customHeight="1" x14ac:dyDescent="0.25">
      <c r="B67" s="103"/>
      <c r="C67" s="126"/>
      <c r="D67" s="134"/>
      <c r="E67" s="134"/>
      <c r="F67" s="134"/>
      <c r="G67" s="134"/>
      <c r="H67" s="134"/>
      <c r="I67" s="150"/>
      <c r="J67" s="150"/>
      <c r="K67" s="125"/>
      <c r="L67" s="98"/>
      <c r="M67" s="98"/>
      <c r="N67" s="98"/>
      <c r="O67" s="98"/>
      <c r="P67" s="125"/>
      <c r="Q67" s="98"/>
      <c r="R67" s="124"/>
      <c r="S67" s="98"/>
      <c r="T67" s="98"/>
      <c r="U67" s="98"/>
      <c r="V67" s="97"/>
    </row>
    <row r="68" spans="2:22" ht="15.75" thickBot="1" x14ac:dyDescent="0.3">
      <c r="B68" s="103"/>
      <c r="C68" s="149" t="s">
        <v>636</v>
      </c>
      <c r="D68" s="149"/>
      <c r="E68" s="149"/>
      <c r="F68" s="149"/>
      <c r="G68" s="149"/>
      <c r="H68" s="148"/>
      <c r="I68" s="148"/>
      <c r="J68" s="148"/>
      <c r="K68" s="148"/>
      <c r="L68" s="150"/>
      <c r="M68" s="125"/>
      <c r="N68" s="125"/>
      <c r="O68" s="178"/>
      <c r="P68" s="176"/>
      <c r="Q68" s="176"/>
      <c r="R68" s="177"/>
      <c r="S68" s="142"/>
      <c r="T68" s="176"/>
      <c r="U68" s="176"/>
      <c r="V68" s="97"/>
    </row>
    <row r="69" spans="2:22" x14ac:dyDescent="0.25">
      <c r="B69" s="103"/>
      <c r="C69" s="125"/>
      <c r="D69" s="147" t="s">
        <v>165</v>
      </c>
      <c r="E69" s="147"/>
      <c r="F69" s="147"/>
      <c r="G69" s="147"/>
      <c r="H69" s="147"/>
      <c r="I69" s="146" t="str">
        <f t="shared" ref="I69:I74" si="16">IFERROR(J69/J$118," ")</f>
        <v xml:space="preserve"> </v>
      </c>
      <c r="J69" s="166">
        <f>K69+S69</f>
        <v>0</v>
      </c>
      <c r="K69" s="144">
        <f>SUM(L69:Q69)</f>
        <v>0</v>
      </c>
      <c r="L69" s="410"/>
      <c r="M69" s="416"/>
      <c r="N69" s="416"/>
      <c r="O69" s="416"/>
      <c r="P69" s="416"/>
      <c r="Q69" s="416"/>
      <c r="R69" s="117"/>
      <c r="S69" s="143">
        <f>SUM(T69:U69)</f>
        <v>0</v>
      </c>
      <c r="T69" s="410"/>
      <c r="U69" s="411"/>
      <c r="V69" s="97"/>
    </row>
    <row r="70" spans="2:22" x14ac:dyDescent="0.25">
      <c r="B70" s="103"/>
      <c r="C70" s="125"/>
      <c r="D70" s="126" t="s">
        <v>812</v>
      </c>
      <c r="E70" s="126"/>
      <c r="F70" s="126"/>
      <c r="G70" s="126"/>
      <c r="H70" s="126"/>
      <c r="I70" s="141" t="str">
        <f t="shared" si="16"/>
        <v xml:space="preserve"> </v>
      </c>
      <c r="J70" s="163">
        <f>K70+S70</f>
        <v>0</v>
      </c>
      <c r="K70" s="160">
        <f>SUM(L70:Q70)</f>
        <v>0</v>
      </c>
      <c r="L70" s="412"/>
      <c r="M70" s="417"/>
      <c r="N70" s="417"/>
      <c r="O70" s="417"/>
      <c r="P70" s="417"/>
      <c r="Q70" s="417"/>
      <c r="R70" s="124"/>
      <c r="S70" s="162">
        <f>SUM(T70:U70)</f>
        <v>0</v>
      </c>
      <c r="T70" s="412"/>
      <c r="U70" s="413"/>
      <c r="V70" s="97"/>
    </row>
    <row r="71" spans="2:22" x14ac:dyDescent="0.25">
      <c r="B71" s="103"/>
      <c r="C71" s="125"/>
      <c r="D71" s="126" t="s">
        <v>637</v>
      </c>
      <c r="E71" s="126"/>
      <c r="F71" s="126"/>
      <c r="G71" s="126"/>
      <c r="H71" s="126"/>
      <c r="I71" s="141" t="str">
        <f t="shared" si="16"/>
        <v xml:space="preserve"> </v>
      </c>
      <c r="J71" s="163">
        <f>K71+S71</f>
        <v>0</v>
      </c>
      <c r="K71" s="160">
        <f>SUM(L71:Q71)</f>
        <v>0</v>
      </c>
      <c r="L71" s="412"/>
      <c r="M71" s="417"/>
      <c r="N71" s="417"/>
      <c r="O71" s="417"/>
      <c r="P71" s="417"/>
      <c r="Q71" s="417"/>
      <c r="R71" s="124"/>
      <c r="S71" s="162">
        <f>SUM(T71:U71)</f>
        <v>0</v>
      </c>
      <c r="T71" s="412"/>
      <c r="U71" s="413"/>
      <c r="V71" s="97"/>
    </row>
    <row r="72" spans="2:22" x14ac:dyDescent="0.25">
      <c r="B72" s="103"/>
      <c r="C72" s="125"/>
      <c r="D72" s="126" t="s">
        <v>638</v>
      </c>
      <c r="E72" s="126"/>
      <c r="F72" s="126"/>
      <c r="G72" s="126"/>
      <c r="H72" s="126"/>
      <c r="I72" s="141" t="str">
        <f t="shared" si="16"/>
        <v xml:space="preserve"> </v>
      </c>
      <c r="J72" s="163">
        <f>K72+S72</f>
        <v>0</v>
      </c>
      <c r="K72" s="160">
        <f>SUM(L72:Q72)</f>
        <v>0</v>
      </c>
      <c r="L72" s="412"/>
      <c r="M72" s="417"/>
      <c r="N72" s="417"/>
      <c r="O72" s="417"/>
      <c r="P72" s="417"/>
      <c r="Q72" s="417"/>
      <c r="R72" s="124"/>
      <c r="S72" s="162">
        <f>SUM(T72:U72)</f>
        <v>0</v>
      </c>
      <c r="T72" s="412"/>
      <c r="U72" s="413"/>
      <c r="V72" s="97"/>
    </row>
    <row r="73" spans="2:22" x14ac:dyDescent="0.25">
      <c r="B73" s="103"/>
      <c r="C73" s="125"/>
      <c r="D73" s="126" t="s">
        <v>639</v>
      </c>
      <c r="E73" s="126"/>
      <c r="F73" s="126"/>
      <c r="G73" s="126"/>
      <c r="H73" s="126"/>
      <c r="I73" s="141" t="str">
        <f t="shared" si="16"/>
        <v xml:space="preserve"> </v>
      </c>
      <c r="J73" s="161">
        <f>K73+S73</f>
        <v>0</v>
      </c>
      <c r="K73" s="160">
        <f>SUM(L73:Q73)</f>
        <v>0</v>
      </c>
      <c r="L73" s="418"/>
      <c r="M73" s="419"/>
      <c r="N73" s="419"/>
      <c r="O73" s="419"/>
      <c r="P73" s="419"/>
      <c r="Q73" s="419"/>
      <c r="R73" s="124"/>
      <c r="S73" s="159">
        <f>SUM(T73:U73)</f>
        <v>0</v>
      </c>
      <c r="T73" s="418"/>
      <c r="U73" s="420"/>
      <c r="V73" s="97"/>
    </row>
    <row r="74" spans="2:22" ht="15.75" thickBot="1" x14ac:dyDescent="0.3">
      <c r="B74" s="103"/>
      <c r="C74" s="125"/>
      <c r="D74" s="126"/>
      <c r="E74" s="126"/>
      <c r="F74" s="126"/>
      <c r="G74" s="134" t="s">
        <v>138</v>
      </c>
      <c r="H74" s="134"/>
      <c r="I74" s="133" t="str">
        <f t="shared" si="16"/>
        <v xml:space="preserve"> </v>
      </c>
      <c r="J74" s="132">
        <f t="shared" ref="J74:Q74" si="17">SUM(J69:J73)</f>
        <v>0</v>
      </c>
      <c r="K74" s="109">
        <f t="shared" si="17"/>
        <v>0</v>
      </c>
      <c r="L74" s="129">
        <f t="shared" si="17"/>
        <v>0</v>
      </c>
      <c r="M74" s="131">
        <f t="shared" si="17"/>
        <v>0</v>
      </c>
      <c r="N74" s="131">
        <f t="shared" si="17"/>
        <v>0</v>
      </c>
      <c r="O74" s="131">
        <f t="shared" si="17"/>
        <v>0</v>
      </c>
      <c r="P74" s="131">
        <f t="shared" si="17"/>
        <v>0</v>
      </c>
      <c r="Q74" s="131">
        <f t="shared" si="17"/>
        <v>0</v>
      </c>
      <c r="R74" s="130"/>
      <c r="S74" s="106">
        <f>SUM(S69:S73)</f>
        <v>0</v>
      </c>
      <c r="T74" s="129">
        <f>SUM(T69:T73)</f>
        <v>0</v>
      </c>
      <c r="U74" s="128">
        <f>SUM(U69:U73)</f>
        <v>0</v>
      </c>
      <c r="V74" s="97"/>
    </row>
    <row r="75" spans="2:22" ht="9" customHeight="1" thickBot="1" x14ac:dyDescent="0.3">
      <c r="B75" s="96"/>
      <c r="C75" s="175"/>
      <c r="D75" s="157"/>
      <c r="E75" s="157"/>
      <c r="F75" s="157"/>
      <c r="G75" s="157"/>
      <c r="H75" s="157"/>
      <c r="I75" s="156"/>
      <c r="J75" s="155"/>
      <c r="K75" s="174"/>
      <c r="L75" s="172"/>
      <c r="M75" s="172"/>
      <c r="N75" s="172"/>
      <c r="O75" s="172"/>
      <c r="P75" s="174"/>
      <c r="Q75" s="172"/>
      <c r="R75" s="173"/>
      <c r="S75" s="172"/>
      <c r="T75" s="172"/>
      <c r="U75" s="172"/>
      <c r="V75" s="151"/>
    </row>
    <row r="76" spans="2:22" ht="15.75" thickBot="1" x14ac:dyDescent="0.3">
      <c r="B76" s="103"/>
      <c r="C76" s="149" t="s">
        <v>578</v>
      </c>
      <c r="D76" s="149"/>
      <c r="E76" s="149"/>
      <c r="F76" s="149"/>
      <c r="G76" s="149"/>
      <c r="H76" s="148"/>
      <c r="I76" s="148"/>
      <c r="J76" s="148"/>
      <c r="K76" s="148"/>
      <c r="L76" s="98"/>
      <c r="M76" s="98"/>
      <c r="N76" s="98"/>
      <c r="O76" s="98"/>
      <c r="P76" s="125"/>
      <c r="Q76" s="98"/>
      <c r="R76" s="124"/>
      <c r="S76" s="98"/>
      <c r="T76" s="98"/>
      <c r="U76" s="98"/>
      <c r="V76" s="97"/>
    </row>
    <row r="77" spans="2:22" x14ac:dyDescent="0.25">
      <c r="B77" s="103"/>
      <c r="C77" s="125"/>
      <c r="D77" s="147" t="s">
        <v>166</v>
      </c>
      <c r="E77" s="147"/>
      <c r="F77" s="147"/>
      <c r="G77" s="147"/>
      <c r="H77" s="147"/>
      <c r="I77" s="146" t="str">
        <f t="shared" ref="I77:I85" si="18">IFERROR(J77/J$118," ")</f>
        <v xml:space="preserve"> </v>
      </c>
      <c r="J77" s="166">
        <f t="shared" ref="J77:J84" si="19">K77+S77</f>
        <v>0</v>
      </c>
      <c r="K77" s="144">
        <f t="shared" ref="K77:K84" si="20">SUM(L77:Q77)</f>
        <v>0</v>
      </c>
      <c r="L77" s="410"/>
      <c r="M77" s="416"/>
      <c r="N77" s="416"/>
      <c r="O77" s="416"/>
      <c r="P77" s="416"/>
      <c r="Q77" s="416"/>
      <c r="R77" s="117"/>
      <c r="S77" s="143">
        <f t="shared" ref="S77:S84" si="21">SUM(T77:U77)</f>
        <v>0</v>
      </c>
      <c r="T77" s="410"/>
      <c r="U77" s="411"/>
      <c r="V77" s="97"/>
    </row>
    <row r="78" spans="2:22" x14ac:dyDescent="0.25">
      <c r="B78" s="103"/>
      <c r="C78" s="125"/>
      <c r="D78" s="126" t="s">
        <v>811</v>
      </c>
      <c r="E78" s="126"/>
      <c r="F78" s="126"/>
      <c r="G78" s="126"/>
      <c r="H78" s="126"/>
      <c r="I78" s="141" t="str">
        <f t="shared" si="18"/>
        <v xml:space="preserve"> </v>
      </c>
      <c r="J78" s="163">
        <f t="shared" si="19"/>
        <v>0</v>
      </c>
      <c r="K78" s="160">
        <f t="shared" si="20"/>
        <v>0</v>
      </c>
      <c r="L78" s="412"/>
      <c r="M78" s="417"/>
      <c r="N78" s="417"/>
      <c r="O78" s="417"/>
      <c r="P78" s="417"/>
      <c r="Q78" s="417"/>
      <c r="R78" s="124"/>
      <c r="S78" s="162">
        <f t="shared" si="21"/>
        <v>0</v>
      </c>
      <c r="T78" s="412"/>
      <c r="U78" s="413"/>
      <c r="V78" s="97"/>
    </row>
    <row r="79" spans="2:22" x14ac:dyDescent="0.25">
      <c r="B79" s="103"/>
      <c r="C79" s="125"/>
      <c r="D79" s="126" t="s">
        <v>640</v>
      </c>
      <c r="E79" s="126"/>
      <c r="F79" s="126"/>
      <c r="G79" s="126"/>
      <c r="H79" s="126"/>
      <c r="I79" s="141" t="str">
        <f t="shared" si="18"/>
        <v xml:space="preserve"> </v>
      </c>
      <c r="J79" s="163">
        <f t="shared" si="19"/>
        <v>0</v>
      </c>
      <c r="K79" s="160">
        <f t="shared" si="20"/>
        <v>0</v>
      </c>
      <c r="L79" s="412"/>
      <c r="M79" s="417"/>
      <c r="N79" s="417"/>
      <c r="O79" s="417"/>
      <c r="P79" s="417"/>
      <c r="Q79" s="417"/>
      <c r="R79" s="124"/>
      <c r="S79" s="162">
        <f t="shared" si="21"/>
        <v>0</v>
      </c>
      <c r="T79" s="412"/>
      <c r="U79" s="413"/>
      <c r="V79" s="97"/>
    </row>
    <row r="80" spans="2:22" x14ac:dyDescent="0.25">
      <c r="B80" s="103"/>
      <c r="C80" s="125"/>
      <c r="D80" s="164" t="s">
        <v>168</v>
      </c>
      <c r="E80" s="164"/>
      <c r="F80" s="164"/>
      <c r="G80" s="164"/>
      <c r="H80" s="164"/>
      <c r="I80" s="141" t="str">
        <f t="shared" si="18"/>
        <v xml:space="preserve"> </v>
      </c>
      <c r="J80" s="163">
        <f t="shared" si="19"/>
        <v>0</v>
      </c>
      <c r="K80" s="160">
        <f t="shared" si="20"/>
        <v>0</v>
      </c>
      <c r="L80" s="412"/>
      <c r="M80" s="417"/>
      <c r="N80" s="417"/>
      <c r="O80" s="417"/>
      <c r="P80" s="417"/>
      <c r="Q80" s="417"/>
      <c r="R80" s="124"/>
      <c r="S80" s="162">
        <f t="shared" si="21"/>
        <v>0</v>
      </c>
      <c r="T80" s="412"/>
      <c r="U80" s="413"/>
      <c r="V80" s="97"/>
    </row>
    <row r="81" spans="2:22" x14ac:dyDescent="0.25">
      <c r="B81" s="103"/>
      <c r="C81" s="125"/>
      <c r="D81" s="164" t="s">
        <v>810</v>
      </c>
      <c r="E81" s="164"/>
      <c r="F81" s="164"/>
      <c r="G81" s="164"/>
      <c r="H81" s="164"/>
      <c r="I81" s="141" t="str">
        <f t="shared" si="18"/>
        <v xml:space="preserve"> </v>
      </c>
      <c r="J81" s="163">
        <f t="shared" si="19"/>
        <v>0</v>
      </c>
      <c r="K81" s="160">
        <f t="shared" si="20"/>
        <v>0</v>
      </c>
      <c r="L81" s="412"/>
      <c r="M81" s="417"/>
      <c r="N81" s="417"/>
      <c r="O81" s="417"/>
      <c r="P81" s="417"/>
      <c r="Q81" s="417"/>
      <c r="R81" s="124"/>
      <c r="S81" s="162">
        <f t="shared" si="21"/>
        <v>0</v>
      </c>
      <c r="T81" s="412"/>
      <c r="U81" s="413"/>
      <c r="V81" s="97"/>
    </row>
    <row r="82" spans="2:22" x14ac:dyDescent="0.25">
      <c r="B82" s="103"/>
      <c r="C82" s="125"/>
      <c r="D82" s="164" t="s">
        <v>809</v>
      </c>
      <c r="E82" s="164"/>
      <c r="F82" s="164"/>
      <c r="G82" s="164"/>
      <c r="H82" s="164"/>
      <c r="I82" s="141" t="str">
        <f t="shared" si="18"/>
        <v xml:space="preserve"> </v>
      </c>
      <c r="J82" s="163">
        <f t="shared" si="19"/>
        <v>0</v>
      </c>
      <c r="K82" s="160">
        <f t="shared" si="20"/>
        <v>0</v>
      </c>
      <c r="L82" s="412"/>
      <c r="M82" s="417"/>
      <c r="N82" s="417"/>
      <c r="O82" s="417"/>
      <c r="P82" s="417"/>
      <c r="Q82" s="417"/>
      <c r="R82" s="124"/>
      <c r="S82" s="162">
        <f t="shared" si="21"/>
        <v>0</v>
      </c>
      <c r="T82" s="412"/>
      <c r="U82" s="413"/>
      <c r="V82" s="97"/>
    </row>
    <row r="83" spans="2:22" x14ac:dyDescent="0.25">
      <c r="B83" s="103"/>
      <c r="C83" s="125"/>
      <c r="D83" s="127" t="s">
        <v>167</v>
      </c>
      <c r="E83" s="127"/>
      <c r="F83" s="127"/>
      <c r="G83" s="127"/>
      <c r="H83" s="127"/>
      <c r="I83" s="141" t="str">
        <f t="shared" si="18"/>
        <v xml:space="preserve"> </v>
      </c>
      <c r="J83" s="163">
        <f t="shared" si="19"/>
        <v>0</v>
      </c>
      <c r="K83" s="160">
        <f t="shared" si="20"/>
        <v>0</v>
      </c>
      <c r="L83" s="412"/>
      <c r="M83" s="417"/>
      <c r="N83" s="417"/>
      <c r="O83" s="417"/>
      <c r="P83" s="417"/>
      <c r="Q83" s="417"/>
      <c r="R83" s="124"/>
      <c r="S83" s="162">
        <f t="shared" si="21"/>
        <v>0</v>
      </c>
      <c r="T83" s="412"/>
      <c r="U83" s="413"/>
      <c r="V83" s="97"/>
    </row>
    <row r="84" spans="2:22" x14ac:dyDescent="0.25">
      <c r="B84" s="103"/>
      <c r="C84" s="125"/>
      <c r="D84" s="164" t="s">
        <v>806</v>
      </c>
      <c r="E84" s="1406"/>
      <c r="F84" s="1407"/>
      <c r="G84" s="1408"/>
      <c r="H84" s="164"/>
      <c r="I84" s="141" t="str">
        <f t="shared" si="18"/>
        <v xml:space="preserve"> </v>
      </c>
      <c r="J84" s="161">
        <f t="shared" si="19"/>
        <v>0</v>
      </c>
      <c r="K84" s="160">
        <f t="shared" si="20"/>
        <v>0</v>
      </c>
      <c r="L84" s="418"/>
      <c r="M84" s="419"/>
      <c r="N84" s="419"/>
      <c r="O84" s="419"/>
      <c r="P84" s="419"/>
      <c r="Q84" s="419"/>
      <c r="R84" s="124"/>
      <c r="S84" s="159">
        <f t="shared" si="21"/>
        <v>0</v>
      </c>
      <c r="T84" s="418"/>
      <c r="U84" s="420"/>
      <c r="V84" s="97"/>
    </row>
    <row r="85" spans="2:22" ht="15.75" thickBot="1" x14ac:dyDescent="0.3">
      <c r="B85" s="103"/>
      <c r="C85" s="125"/>
      <c r="D85" s="126"/>
      <c r="E85" s="126"/>
      <c r="F85" s="126"/>
      <c r="G85" s="134" t="s">
        <v>138</v>
      </c>
      <c r="H85" s="134"/>
      <c r="I85" s="133" t="str">
        <f t="shared" si="18"/>
        <v xml:space="preserve"> </v>
      </c>
      <c r="J85" s="132">
        <f t="shared" ref="J85:Q85" si="22">SUM(J77:J84)</f>
        <v>0</v>
      </c>
      <c r="K85" s="109">
        <f t="shared" si="22"/>
        <v>0</v>
      </c>
      <c r="L85" s="129">
        <f t="shared" si="22"/>
        <v>0</v>
      </c>
      <c r="M85" s="131">
        <f t="shared" si="22"/>
        <v>0</v>
      </c>
      <c r="N85" s="131">
        <f t="shared" si="22"/>
        <v>0</v>
      </c>
      <c r="O85" s="131">
        <f t="shared" si="22"/>
        <v>0</v>
      </c>
      <c r="P85" s="131">
        <f t="shared" si="22"/>
        <v>0</v>
      </c>
      <c r="Q85" s="131">
        <f t="shared" si="22"/>
        <v>0</v>
      </c>
      <c r="R85" s="130"/>
      <c r="S85" s="106">
        <f>SUM(S77:S84)</f>
        <v>0</v>
      </c>
      <c r="T85" s="129">
        <f>SUM(T77:T84)</f>
        <v>0</v>
      </c>
      <c r="U85" s="128">
        <f>SUM(U77:U84)</f>
        <v>0</v>
      </c>
      <c r="V85" s="97"/>
    </row>
    <row r="86" spans="2:22" ht="3.75" customHeight="1" x14ac:dyDescent="0.25">
      <c r="B86" s="103"/>
      <c r="C86" s="126"/>
      <c r="D86" s="126"/>
      <c r="E86" s="126"/>
      <c r="F86" s="126"/>
      <c r="G86" s="126"/>
      <c r="H86" s="126"/>
      <c r="I86" s="150"/>
      <c r="J86" s="170"/>
      <c r="K86" s="125"/>
      <c r="L86" s="98"/>
      <c r="M86" s="98"/>
      <c r="N86" s="98"/>
      <c r="O86" s="98"/>
      <c r="P86" s="125"/>
      <c r="Q86" s="98"/>
      <c r="R86" s="124"/>
      <c r="S86" s="98"/>
      <c r="T86" s="98"/>
      <c r="U86" s="98"/>
      <c r="V86" s="97"/>
    </row>
    <row r="87" spans="2:22" ht="15.75" thickBot="1" x14ac:dyDescent="0.3">
      <c r="B87" s="103"/>
      <c r="C87" s="149" t="s">
        <v>207</v>
      </c>
      <c r="D87" s="149"/>
      <c r="E87" s="149"/>
      <c r="F87" s="149"/>
      <c r="G87" s="149"/>
      <c r="H87" s="148"/>
      <c r="I87" s="148"/>
      <c r="J87" s="148"/>
      <c r="K87" s="148"/>
      <c r="L87" s="171"/>
      <c r="M87" s="168"/>
      <c r="N87" s="168"/>
      <c r="O87" s="168"/>
      <c r="P87" s="125"/>
      <c r="Q87" s="168"/>
      <c r="R87" s="124"/>
      <c r="S87" s="168"/>
      <c r="T87" s="168"/>
      <c r="U87" s="168"/>
      <c r="V87" s="97"/>
    </row>
    <row r="88" spans="2:22" x14ac:dyDescent="0.25">
      <c r="B88" s="103"/>
      <c r="C88" s="125"/>
      <c r="D88" s="167" t="s">
        <v>808</v>
      </c>
      <c r="E88" s="167"/>
      <c r="F88" s="167"/>
      <c r="G88" s="167"/>
      <c r="H88" s="167"/>
      <c r="I88" s="146" t="str">
        <f>IFERROR(J88/J$118," ")</f>
        <v xml:space="preserve"> </v>
      </c>
      <c r="J88" s="166">
        <f>K88+S88</f>
        <v>0</v>
      </c>
      <c r="K88" s="144">
        <f>SUM(L88:Q88)</f>
        <v>0</v>
      </c>
      <c r="L88" s="410"/>
      <c r="M88" s="416"/>
      <c r="N88" s="416"/>
      <c r="O88" s="416"/>
      <c r="P88" s="416"/>
      <c r="Q88" s="416"/>
      <c r="R88" s="117"/>
      <c r="S88" s="143">
        <f>SUM(T88:U88)</f>
        <v>0</v>
      </c>
      <c r="T88" s="410"/>
      <c r="U88" s="411"/>
      <c r="V88" s="97"/>
    </row>
    <row r="89" spans="2:22" x14ac:dyDescent="0.25">
      <c r="B89" s="103"/>
      <c r="C89" s="125"/>
      <c r="D89" s="127" t="s">
        <v>807</v>
      </c>
      <c r="E89" s="127"/>
      <c r="F89" s="127"/>
      <c r="G89" s="127"/>
      <c r="H89" s="127"/>
      <c r="I89" s="141" t="str">
        <f>IFERROR(J89/J$118," ")</f>
        <v xml:space="preserve"> </v>
      </c>
      <c r="J89" s="163">
        <f>K89+S89</f>
        <v>0</v>
      </c>
      <c r="K89" s="160">
        <f>SUM(L89:Q89)</f>
        <v>0</v>
      </c>
      <c r="L89" s="412"/>
      <c r="M89" s="417"/>
      <c r="N89" s="417"/>
      <c r="O89" s="417"/>
      <c r="P89" s="417"/>
      <c r="Q89" s="417"/>
      <c r="R89" s="124"/>
      <c r="S89" s="162">
        <f>SUM(T89:U89)</f>
        <v>0</v>
      </c>
      <c r="T89" s="412"/>
      <c r="U89" s="413"/>
      <c r="V89" s="97"/>
    </row>
    <row r="90" spans="2:22" x14ac:dyDescent="0.25">
      <c r="B90" s="103"/>
      <c r="C90" s="125"/>
      <c r="D90" s="164" t="s">
        <v>806</v>
      </c>
      <c r="E90" s="1406"/>
      <c r="F90" s="1407"/>
      <c r="G90" s="1408"/>
      <c r="H90" s="164"/>
      <c r="I90" s="141" t="str">
        <f>IFERROR(J90/J$118," ")</f>
        <v xml:space="preserve"> </v>
      </c>
      <c r="J90" s="161">
        <f>K90+S90</f>
        <v>0</v>
      </c>
      <c r="K90" s="160">
        <f>SUM(L90:Q90)</f>
        <v>0</v>
      </c>
      <c r="L90" s="418"/>
      <c r="M90" s="419"/>
      <c r="N90" s="419"/>
      <c r="O90" s="419"/>
      <c r="P90" s="419"/>
      <c r="Q90" s="419"/>
      <c r="R90" s="124"/>
      <c r="S90" s="159">
        <f>SUM(T90:U90)</f>
        <v>0</v>
      </c>
      <c r="T90" s="418"/>
      <c r="U90" s="420"/>
      <c r="V90" s="97"/>
    </row>
    <row r="91" spans="2:22" ht="15.75" thickBot="1" x14ac:dyDescent="0.3">
      <c r="B91" s="103"/>
      <c r="C91" s="125"/>
      <c r="D91" s="126"/>
      <c r="E91" s="126"/>
      <c r="F91" s="126"/>
      <c r="G91" s="134" t="s">
        <v>138</v>
      </c>
      <c r="H91" s="134"/>
      <c r="I91" s="133" t="str">
        <f>IFERROR(J91/J$118," ")</f>
        <v xml:space="preserve"> </v>
      </c>
      <c r="J91" s="132">
        <f t="shared" ref="J91:Q91" si="23">SUM(J88:J90)</f>
        <v>0</v>
      </c>
      <c r="K91" s="109">
        <f t="shared" si="23"/>
        <v>0</v>
      </c>
      <c r="L91" s="129">
        <f t="shared" si="23"/>
        <v>0</v>
      </c>
      <c r="M91" s="131">
        <f t="shared" si="23"/>
        <v>0</v>
      </c>
      <c r="N91" s="131">
        <f t="shared" si="23"/>
        <v>0</v>
      </c>
      <c r="O91" s="131">
        <f t="shared" si="23"/>
        <v>0</v>
      </c>
      <c r="P91" s="131">
        <f t="shared" si="23"/>
        <v>0</v>
      </c>
      <c r="Q91" s="131">
        <f t="shared" si="23"/>
        <v>0</v>
      </c>
      <c r="R91" s="130"/>
      <c r="S91" s="106">
        <f>SUM(S88:S90)</f>
        <v>0</v>
      </c>
      <c r="T91" s="129">
        <f>SUM(T88:T90)</f>
        <v>0</v>
      </c>
      <c r="U91" s="128">
        <f>SUM(U88:U90)</f>
        <v>0</v>
      </c>
      <c r="V91" s="97"/>
    </row>
    <row r="92" spans="2:22" ht="3.75" customHeight="1" x14ac:dyDescent="0.25">
      <c r="B92" s="103"/>
      <c r="C92" s="126"/>
      <c r="D92" s="126"/>
      <c r="E92" s="126"/>
      <c r="F92" s="126"/>
      <c r="G92" s="126"/>
      <c r="H92" s="126"/>
      <c r="I92" s="150"/>
      <c r="J92" s="170"/>
      <c r="K92" s="125"/>
      <c r="L92" s="169"/>
      <c r="M92" s="169"/>
      <c r="N92" s="169"/>
      <c r="O92" s="169"/>
      <c r="P92" s="125"/>
      <c r="Q92" s="169"/>
      <c r="R92" s="124"/>
      <c r="S92" s="169"/>
      <c r="T92" s="169"/>
      <c r="U92" s="169"/>
      <c r="V92" s="97"/>
    </row>
    <row r="93" spans="2:22" ht="15.75" thickBot="1" x14ac:dyDescent="0.3">
      <c r="B93" s="103"/>
      <c r="C93" s="149" t="s">
        <v>649</v>
      </c>
      <c r="D93" s="149"/>
      <c r="E93" s="149"/>
      <c r="F93" s="149"/>
      <c r="G93" s="149"/>
      <c r="H93" s="148"/>
      <c r="I93" s="148"/>
      <c r="J93" s="148"/>
      <c r="K93" s="148"/>
      <c r="L93" s="168"/>
      <c r="M93" s="168"/>
      <c r="N93" s="168"/>
      <c r="O93" s="168"/>
      <c r="P93" s="125"/>
      <c r="Q93" s="168"/>
      <c r="R93" s="124"/>
      <c r="S93" s="168"/>
      <c r="T93" s="168"/>
      <c r="U93" s="168"/>
      <c r="V93" s="97"/>
    </row>
    <row r="94" spans="2:22" x14ac:dyDescent="0.25">
      <c r="B94" s="103"/>
      <c r="C94" s="125"/>
      <c r="D94" s="167" t="s">
        <v>158</v>
      </c>
      <c r="E94" s="167"/>
      <c r="F94" s="167"/>
      <c r="G94" s="167"/>
      <c r="H94" s="167"/>
      <c r="I94" s="146" t="str">
        <f t="shared" ref="I94:I105" si="24">IFERROR(J94/J$118," ")</f>
        <v xml:space="preserve"> </v>
      </c>
      <c r="J94" s="166">
        <f t="shared" ref="J94:J104" si="25">K94+S94</f>
        <v>0</v>
      </c>
      <c r="K94" s="144">
        <f t="shared" ref="K94:K104" si="26">SUM(L94:Q94)</f>
        <v>0</v>
      </c>
      <c r="L94" s="410"/>
      <c r="M94" s="416"/>
      <c r="N94" s="416"/>
      <c r="O94" s="416"/>
      <c r="P94" s="416"/>
      <c r="Q94" s="416"/>
      <c r="R94" s="117"/>
      <c r="S94" s="143">
        <f t="shared" ref="S94:S104" si="27">SUM(T94:U94)</f>
        <v>0</v>
      </c>
      <c r="T94" s="410"/>
      <c r="U94" s="411"/>
      <c r="V94" s="97"/>
    </row>
    <row r="95" spans="2:22" x14ac:dyDescent="0.25">
      <c r="B95" s="103"/>
      <c r="C95" s="125"/>
      <c r="D95" s="127" t="s">
        <v>159</v>
      </c>
      <c r="E95" s="127"/>
      <c r="F95" s="127"/>
      <c r="G95" s="127"/>
      <c r="H95" s="127"/>
      <c r="I95" s="141" t="str">
        <f t="shared" si="24"/>
        <v xml:space="preserve"> </v>
      </c>
      <c r="J95" s="163">
        <f t="shared" si="25"/>
        <v>0</v>
      </c>
      <c r="K95" s="160">
        <f t="shared" si="26"/>
        <v>0</v>
      </c>
      <c r="L95" s="412"/>
      <c r="M95" s="417"/>
      <c r="N95" s="417"/>
      <c r="O95" s="417"/>
      <c r="P95" s="417"/>
      <c r="Q95" s="417"/>
      <c r="R95" s="124"/>
      <c r="S95" s="162">
        <f t="shared" si="27"/>
        <v>0</v>
      </c>
      <c r="T95" s="412"/>
      <c r="U95" s="413"/>
      <c r="V95" s="97"/>
    </row>
    <row r="96" spans="2:22" x14ac:dyDescent="0.25">
      <c r="B96" s="103"/>
      <c r="C96" s="125"/>
      <c r="D96" s="127" t="s">
        <v>160</v>
      </c>
      <c r="E96" s="127"/>
      <c r="F96" s="127"/>
      <c r="G96" s="127"/>
      <c r="H96" s="127"/>
      <c r="I96" s="141" t="str">
        <f t="shared" si="24"/>
        <v xml:space="preserve"> </v>
      </c>
      <c r="J96" s="163">
        <f t="shared" si="25"/>
        <v>0</v>
      </c>
      <c r="K96" s="160">
        <f>SUM(L96:Q96)</f>
        <v>0</v>
      </c>
      <c r="L96" s="412"/>
      <c r="M96" s="417"/>
      <c r="N96" s="417"/>
      <c r="O96" s="417"/>
      <c r="P96" s="417"/>
      <c r="Q96" s="417"/>
      <c r="R96" s="124"/>
      <c r="S96" s="162">
        <f t="shared" si="27"/>
        <v>0</v>
      </c>
      <c r="T96" s="412"/>
      <c r="U96" s="413"/>
      <c r="V96" s="97"/>
    </row>
    <row r="97" spans="2:22" x14ac:dyDescent="0.25">
      <c r="B97" s="103"/>
      <c r="C97" s="125"/>
      <c r="D97" s="127" t="s">
        <v>161</v>
      </c>
      <c r="E97" s="127"/>
      <c r="F97" s="127"/>
      <c r="G97" s="127"/>
      <c r="H97" s="127"/>
      <c r="I97" s="141" t="str">
        <f t="shared" si="24"/>
        <v xml:space="preserve"> </v>
      </c>
      <c r="J97" s="163">
        <f t="shared" si="25"/>
        <v>0</v>
      </c>
      <c r="K97" s="160">
        <f t="shared" si="26"/>
        <v>0</v>
      </c>
      <c r="L97" s="412"/>
      <c r="M97" s="417"/>
      <c r="N97" s="417"/>
      <c r="O97" s="417"/>
      <c r="P97" s="417"/>
      <c r="Q97" s="417"/>
      <c r="R97" s="124"/>
      <c r="S97" s="162">
        <f t="shared" si="27"/>
        <v>0</v>
      </c>
      <c r="T97" s="412"/>
      <c r="U97" s="413"/>
      <c r="V97" s="97"/>
    </row>
    <row r="98" spans="2:22" x14ac:dyDescent="0.25">
      <c r="B98" s="103"/>
      <c r="C98" s="125"/>
      <c r="D98" s="127" t="s">
        <v>162</v>
      </c>
      <c r="E98" s="127"/>
      <c r="F98" s="127"/>
      <c r="G98" s="165"/>
      <c r="H98" s="127"/>
      <c r="I98" s="141" t="str">
        <f t="shared" si="24"/>
        <v xml:space="preserve"> </v>
      </c>
      <c r="J98" s="163">
        <f t="shared" si="25"/>
        <v>0</v>
      </c>
      <c r="K98" s="160">
        <f t="shared" si="26"/>
        <v>0</v>
      </c>
      <c r="L98" s="412"/>
      <c r="M98" s="417"/>
      <c r="N98" s="417"/>
      <c r="O98" s="417"/>
      <c r="P98" s="417"/>
      <c r="Q98" s="417"/>
      <c r="R98" s="124"/>
      <c r="S98" s="162">
        <f t="shared" si="27"/>
        <v>0</v>
      </c>
      <c r="T98" s="412"/>
      <c r="U98" s="413"/>
      <c r="V98" s="97"/>
    </row>
    <row r="99" spans="2:22" x14ac:dyDescent="0.25">
      <c r="B99" s="103"/>
      <c r="C99" s="125"/>
      <c r="D99" s="164" t="s">
        <v>163</v>
      </c>
      <c r="E99" s="164"/>
      <c r="F99" s="164"/>
      <c r="G99" s="164"/>
      <c r="H99" s="164"/>
      <c r="I99" s="141" t="str">
        <f t="shared" si="24"/>
        <v xml:space="preserve"> </v>
      </c>
      <c r="J99" s="163">
        <f t="shared" si="25"/>
        <v>0</v>
      </c>
      <c r="K99" s="160">
        <f t="shared" si="26"/>
        <v>0</v>
      </c>
      <c r="L99" s="412"/>
      <c r="M99" s="417"/>
      <c r="N99" s="417"/>
      <c r="O99" s="417"/>
      <c r="P99" s="417"/>
      <c r="Q99" s="417"/>
      <c r="R99" s="124"/>
      <c r="S99" s="162">
        <f t="shared" si="27"/>
        <v>0</v>
      </c>
      <c r="T99" s="412"/>
      <c r="U99" s="413"/>
      <c r="V99" s="97"/>
    </row>
    <row r="100" spans="2:22" x14ac:dyDescent="0.25">
      <c r="B100" s="103"/>
      <c r="C100" s="125"/>
      <c r="D100" s="164" t="s">
        <v>164</v>
      </c>
      <c r="E100" s="164"/>
      <c r="F100" s="164"/>
      <c r="G100" s="164"/>
      <c r="H100" s="164"/>
      <c r="I100" s="141" t="str">
        <f t="shared" si="24"/>
        <v xml:space="preserve"> </v>
      </c>
      <c r="J100" s="163">
        <f t="shared" si="25"/>
        <v>0</v>
      </c>
      <c r="K100" s="160">
        <f t="shared" si="26"/>
        <v>0</v>
      </c>
      <c r="L100" s="412"/>
      <c r="M100" s="417"/>
      <c r="N100" s="417"/>
      <c r="O100" s="417"/>
      <c r="P100" s="417"/>
      <c r="Q100" s="417"/>
      <c r="R100" s="124"/>
      <c r="S100" s="162">
        <f t="shared" si="27"/>
        <v>0</v>
      </c>
      <c r="T100" s="412"/>
      <c r="U100" s="413"/>
      <c r="V100" s="97"/>
    </row>
    <row r="101" spans="2:22" x14ac:dyDescent="0.25">
      <c r="B101" s="103"/>
      <c r="C101" s="125"/>
      <c r="D101" s="164" t="s">
        <v>805</v>
      </c>
      <c r="E101" s="164"/>
      <c r="F101" s="164"/>
      <c r="G101" s="164"/>
      <c r="H101" s="164"/>
      <c r="I101" s="141" t="str">
        <f t="shared" si="24"/>
        <v xml:space="preserve"> </v>
      </c>
      <c r="J101" s="163">
        <f t="shared" si="25"/>
        <v>0</v>
      </c>
      <c r="K101" s="160">
        <f t="shared" si="26"/>
        <v>0</v>
      </c>
      <c r="L101" s="412"/>
      <c r="M101" s="417"/>
      <c r="N101" s="417"/>
      <c r="O101" s="417"/>
      <c r="P101" s="417"/>
      <c r="Q101" s="417"/>
      <c r="R101" s="124"/>
      <c r="S101" s="162">
        <f t="shared" si="27"/>
        <v>0</v>
      </c>
      <c r="T101" s="412"/>
      <c r="U101" s="413"/>
      <c r="V101" s="97"/>
    </row>
    <row r="102" spans="2:22" x14ac:dyDescent="0.25">
      <c r="B102" s="103"/>
      <c r="C102" s="125"/>
      <c r="D102" s="127" t="s">
        <v>169</v>
      </c>
      <c r="E102" s="127"/>
      <c r="F102" s="127"/>
      <c r="G102" s="127"/>
      <c r="H102" s="127"/>
      <c r="I102" s="141" t="str">
        <f t="shared" si="24"/>
        <v xml:space="preserve"> </v>
      </c>
      <c r="J102" s="163">
        <f t="shared" si="25"/>
        <v>0</v>
      </c>
      <c r="K102" s="160">
        <f t="shared" si="26"/>
        <v>0</v>
      </c>
      <c r="L102" s="412"/>
      <c r="M102" s="417"/>
      <c r="N102" s="417"/>
      <c r="O102" s="417"/>
      <c r="P102" s="417"/>
      <c r="Q102" s="417"/>
      <c r="R102" s="124"/>
      <c r="S102" s="162">
        <f t="shared" si="27"/>
        <v>0</v>
      </c>
      <c r="T102" s="412"/>
      <c r="U102" s="413"/>
      <c r="V102" s="97"/>
    </row>
    <row r="103" spans="2:22" x14ac:dyDescent="0.25">
      <c r="B103" s="103"/>
      <c r="C103" s="125"/>
      <c r="D103" s="164" t="s">
        <v>170</v>
      </c>
      <c r="E103" s="164"/>
      <c r="F103" s="164"/>
      <c r="G103" s="164"/>
      <c r="H103" s="164"/>
      <c r="I103" s="141" t="str">
        <f t="shared" si="24"/>
        <v xml:space="preserve"> </v>
      </c>
      <c r="J103" s="163">
        <f t="shared" si="25"/>
        <v>0</v>
      </c>
      <c r="K103" s="160">
        <f t="shared" si="26"/>
        <v>0</v>
      </c>
      <c r="L103" s="412"/>
      <c r="M103" s="417"/>
      <c r="N103" s="417"/>
      <c r="O103" s="417"/>
      <c r="P103" s="417"/>
      <c r="Q103" s="417"/>
      <c r="R103" s="124"/>
      <c r="S103" s="162">
        <f t="shared" si="27"/>
        <v>0</v>
      </c>
      <c r="T103" s="412"/>
      <c r="U103" s="413"/>
      <c r="V103" s="97"/>
    </row>
    <row r="104" spans="2:22" x14ac:dyDescent="0.25">
      <c r="B104" s="103"/>
      <c r="C104" s="125"/>
      <c r="D104" s="127" t="s">
        <v>804</v>
      </c>
      <c r="E104" s="127"/>
      <c r="F104" s="127"/>
      <c r="G104" s="127"/>
      <c r="H104" s="127"/>
      <c r="I104" s="141" t="str">
        <f t="shared" si="24"/>
        <v xml:space="preserve"> </v>
      </c>
      <c r="J104" s="161">
        <f t="shared" si="25"/>
        <v>0</v>
      </c>
      <c r="K104" s="160">
        <f t="shared" si="26"/>
        <v>0</v>
      </c>
      <c r="L104" s="418"/>
      <c r="M104" s="419"/>
      <c r="N104" s="419"/>
      <c r="O104" s="419"/>
      <c r="P104" s="419"/>
      <c r="Q104" s="419"/>
      <c r="R104" s="124"/>
      <c r="S104" s="159">
        <f t="shared" si="27"/>
        <v>0</v>
      </c>
      <c r="T104" s="418"/>
      <c r="U104" s="420"/>
      <c r="V104" s="97"/>
    </row>
    <row r="105" spans="2:22" ht="15.75" thickBot="1" x14ac:dyDescent="0.3">
      <c r="B105" s="103"/>
      <c r="C105" s="125"/>
      <c r="D105" s="126"/>
      <c r="E105" s="126"/>
      <c r="F105" s="126"/>
      <c r="G105" s="134" t="s">
        <v>138</v>
      </c>
      <c r="H105" s="134"/>
      <c r="I105" s="133" t="str">
        <f t="shared" si="24"/>
        <v xml:space="preserve"> </v>
      </c>
      <c r="J105" s="132">
        <f t="shared" ref="J105:Q105" si="28">SUM(J94:J104)</f>
        <v>0</v>
      </c>
      <c r="K105" s="109">
        <f t="shared" si="28"/>
        <v>0</v>
      </c>
      <c r="L105" s="129">
        <f t="shared" si="28"/>
        <v>0</v>
      </c>
      <c r="M105" s="131">
        <f t="shared" si="28"/>
        <v>0</v>
      </c>
      <c r="N105" s="131">
        <f t="shared" si="28"/>
        <v>0</v>
      </c>
      <c r="O105" s="131">
        <f t="shared" si="28"/>
        <v>0</v>
      </c>
      <c r="P105" s="131">
        <f t="shared" si="28"/>
        <v>0</v>
      </c>
      <c r="Q105" s="131">
        <f t="shared" si="28"/>
        <v>0</v>
      </c>
      <c r="R105" s="130"/>
      <c r="S105" s="106">
        <f>SUM(S94:S104)</f>
        <v>0</v>
      </c>
      <c r="T105" s="129">
        <f>SUM(T94:T104)</f>
        <v>0</v>
      </c>
      <c r="U105" s="128">
        <f>SUM(U94:U104)</f>
        <v>0</v>
      </c>
      <c r="V105" s="97"/>
    </row>
    <row r="106" spans="2:22" ht="9" customHeight="1" thickBot="1" x14ac:dyDescent="0.3">
      <c r="B106" s="96"/>
      <c r="C106" s="158"/>
      <c r="D106" s="157"/>
      <c r="E106" s="157"/>
      <c r="F106" s="157"/>
      <c r="G106" s="157"/>
      <c r="H106" s="157"/>
      <c r="I106" s="156"/>
      <c r="J106" s="155"/>
      <c r="K106" s="154"/>
      <c r="L106" s="152"/>
      <c r="M106" s="152"/>
      <c r="N106" s="152"/>
      <c r="O106" s="152"/>
      <c r="P106" s="154"/>
      <c r="Q106" s="152"/>
      <c r="R106" s="153"/>
      <c r="S106" s="152"/>
      <c r="T106" s="152"/>
      <c r="U106" s="152"/>
      <c r="V106" s="151"/>
    </row>
    <row r="107" spans="2:22" ht="3.75" customHeight="1" x14ac:dyDescent="0.25">
      <c r="B107" s="103"/>
      <c r="C107" s="148"/>
      <c r="D107" s="134"/>
      <c r="E107" s="134"/>
      <c r="F107" s="134"/>
      <c r="G107" s="134"/>
      <c r="H107" s="134"/>
      <c r="I107" s="150"/>
      <c r="J107" s="150"/>
      <c r="K107" s="125"/>
      <c r="L107" s="98"/>
      <c r="M107" s="98"/>
      <c r="N107" s="98"/>
      <c r="O107" s="98"/>
      <c r="P107" s="125"/>
      <c r="Q107" s="98"/>
      <c r="R107" s="124"/>
      <c r="S107" s="98"/>
      <c r="T107" s="98"/>
      <c r="U107" s="98"/>
      <c r="V107" s="97"/>
    </row>
    <row r="108" spans="2:22" ht="15.75" thickBot="1" x14ac:dyDescent="0.3">
      <c r="B108" s="103"/>
      <c r="C108" s="149" t="s">
        <v>648</v>
      </c>
      <c r="D108" s="149"/>
      <c r="E108" s="149"/>
      <c r="F108" s="149"/>
      <c r="G108" s="149"/>
      <c r="H108" s="148"/>
      <c r="I108" s="148"/>
      <c r="J108" s="148"/>
      <c r="K108" s="148"/>
      <c r="L108" s="98"/>
      <c r="M108" s="98"/>
      <c r="N108" s="98"/>
      <c r="O108" s="98"/>
      <c r="P108" s="142"/>
      <c r="Q108" s="98"/>
      <c r="R108" s="124"/>
      <c r="S108" s="98"/>
      <c r="T108" s="98"/>
      <c r="U108" s="98"/>
      <c r="V108" s="97"/>
    </row>
    <row r="109" spans="2:22" x14ac:dyDescent="0.25">
      <c r="B109" s="103"/>
      <c r="C109" s="142"/>
      <c r="D109" s="147" t="s">
        <v>641</v>
      </c>
      <c r="E109" s="147"/>
      <c r="F109" s="147"/>
      <c r="G109" s="147"/>
      <c r="H109" s="147"/>
      <c r="I109" s="146" t="str">
        <f t="shared" ref="I109:I116" si="29">IFERROR(J109/J$118," ")</f>
        <v xml:space="preserve"> </v>
      </c>
      <c r="J109" s="145">
        <f t="shared" ref="J109:J115" si="30">K109+S109</f>
        <v>0</v>
      </c>
      <c r="K109" s="144">
        <f t="shared" ref="K109:K115" si="31">SUM(L109:Q109)</f>
        <v>0</v>
      </c>
      <c r="L109" s="410"/>
      <c r="M109" s="416"/>
      <c r="N109" s="416"/>
      <c r="O109" s="416"/>
      <c r="P109" s="416"/>
      <c r="Q109" s="416"/>
      <c r="R109" s="117"/>
      <c r="S109" s="143">
        <f t="shared" ref="S109:S115" si="32">SUM(T109:U109)</f>
        <v>0</v>
      </c>
      <c r="T109" s="410"/>
      <c r="U109" s="411"/>
      <c r="V109" s="97"/>
    </row>
    <row r="110" spans="2:22" x14ac:dyDescent="0.25">
      <c r="B110" s="103"/>
      <c r="C110" s="142"/>
      <c r="D110" s="126" t="s">
        <v>642</v>
      </c>
      <c r="E110" s="126"/>
      <c r="F110" s="126"/>
      <c r="G110" s="126"/>
      <c r="H110" s="126"/>
      <c r="I110" s="141" t="str">
        <f t="shared" si="29"/>
        <v xml:space="preserve"> </v>
      </c>
      <c r="J110" s="140">
        <f t="shared" si="30"/>
        <v>0</v>
      </c>
      <c r="K110" s="136">
        <f t="shared" si="31"/>
        <v>0</v>
      </c>
      <c r="L110" s="412"/>
      <c r="M110" s="417"/>
      <c r="N110" s="417"/>
      <c r="O110" s="417"/>
      <c r="P110" s="417"/>
      <c r="Q110" s="417"/>
      <c r="R110" s="124"/>
      <c r="S110" s="139">
        <f t="shared" si="32"/>
        <v>0</v>
      </c>
      <c r="T110" s="412"/>
      <c r="U110" s="413"/>
      <c r="V110" s="97"/>
    </row>
    <row r="111" spans="2:22" x14ac:dyDescent="0.25">
      <c r="B111" s="103"/>
      <c r="C111" s="125"/>
      <c r="D111" s="126" t="s">
        <v>643</v>
      </c>
      <c r="E111" s="126"/>
      <c r="F111" s="126"/>
      <c r="G111" s="126"/>
      <c r="H111" s="126"/>
      <c r="I111" s="141" t="str">
        <f t="shared" si="29"/>
        <v xml:space="preserve"> </v>
      </c>
      <c r="J111" s="140">
        <f t="shared" si="30"/>
        <v>0</v>
      </c>
      <c r="K111" s="136">
        <f t="shared" si="31"/>
        <v>0</v>
      </c>
      <c r="L111" s="412"/>
      <c r="M111" s="417"/>
      <c r="N111" s="417"/>
      <c r="O111" s="417"/>
      <c r="P111" s="417"/>
      <c r="Q111" s="417"/>
      <c r="R111" s="124"/>
      <c r="S111" s="139">
        <f t="shared" si="32"/>
        <v>0</v>
      </c>
      <c r="T111" s="412"/>
      <c r="U111" s="413"/>
      <c r="V111" s="97"/>
    </row>
    <row r="112" spans="2:22" x14ac:dyDescent="0.25">
      <c r="B112" s="103"/>
      <c r="C112" s="125"/>
      <c r="D112" s="126" t="s">
        <v>644</v>
      </c>
      <c r="E112" s="126"/>
      <c r="F112" s="126"/>
      <c r="G112" s="126"/>
      <c r="H112" s="126"/>
      <c r="I112" s="141" t="str">
        <f t="shared" si="29"/>
        <v xml:space="preserve"> </v>
      </c>
      <c r="J112" s="140">
        <f t="shared" si="30"/>
        <v>0</v>
      </c>
      <c r="K112" s="136">
        <f t="shared" si="31"/>
        <v>0</v>
      </c>
      <c r="L112" s="412"/>
      <c r="M112" s="417"/>
      <c r="N112" s="417"/>
      <c r="O112" s="417"/>
      <c r="P112" s="417"/>
      <c r="Q112" s="417"/>
      <c r="R112" s="124"/>
      <c r="S112" s="139">
        <f t="shared" si="32"/>
        <v>0</v>
      </c>
      <c r="T112" s="412"/>
      <c r="U112" s="413"/>
      <c r="V112" s="97"/>
    </row>
    <row r="113" spans="1:22" x14ac:dyDescent="0.25">
      <c r="B113" s="103"/>
      <c r="C113" s="125"/>
      <c r="D113" s="126" t="s">
        <v>645</v>
      </c>
      <c r="E113" s="126"/>
      <c r="F113" s="126"/>
      <c r="G113" s="126"/>
      <c r="H113" s="126"/>
      <c r="I113" s="141" t="str">
        <f t="shared" si="29"/>
        <v xml:space="preserve"> </v>
      </c>
      <c r="J113" s="140">
        <f t="shared" si="30"/>
        <v>0</v>
      </c>
      <c r="K113" s="136">
        <f t="shared" si="31"/>
        <v>0</v>
      </c>
      <c r="L113" s="412"/>
      <c r="M113" s="417"/>
      <c r="N113" s="417"/>
      <c r="O113" s="417"/>
      <c r="P113" s="417"/>
      <c r="Q113" s="417"/>
      <c r="R113" s="124"/>
      <c r="S113" s="139">
        <f t="shared" si="32"/>
        <v>0</v>
      </c>
      <c r="T113" s="412"/>
      <c r="U113" s="413"/>
      <c r="V113" s="97"/>
    </row>
    <row r="114" spans="1:22" x14ac:dyDescent="0.25">
      <c r="B114" s="103"/>
      <c r="C114" s="125"/>
      <c r="D114" s="126" t="s">
        <v>646</v>
      </c>
      <c r="E114" s="126"/>
      <c r="F114" s="126"/>
      <c r="G114" s="126"/>
      <c r="H114" s="126"/>
      <c r="I114" s="141" t="str">
        <f t="shared" si="29"/>
        <v xml:space="preserve"> </v>
      </c>
      <c r="J114" s="140">
        <f t="shared" si="30"/>
        <v>0</v>
      </c>
      <c r="K114" s="136">
        <f t="shared" si="31"/>
        <v>0</v>
      </c>
      <c r="L114" s="412"/>
      <c r="M114" s="417"/>
      <c r="N114" s="417"/>
      <c r="O114" s="417"/>
      <c r="P114" s="417"/>
      <c r="Q114" s="417"/>
      <c r="R114" s="124"/>
      <c r="S114" s="139">
        <f t="shared" si="32"/>
        <v>0</v>
      </c>
      <c r="T114" s="412"/>
      <c r="U114" s="413"/>
      <c r="V114" s="97"/>
    </row>
    <row r="115" spans="1:22" x14ac:dyDescent="0.25">
      <c r="B115" s="103"/>
      <c r="C115" s="125"/>
      <c r="D115" s="126" t="s">
        <v>647</v>
      </c>
      <c r="E115" s="126"/>
      <c r="F115" s="126"/>
      <c r="G115" s="126"/>
      <c r="H115" s="126"/>
      <c r="I115" s="138" t="str">
        <f t="shared" si="29"/>
        <v xml:space="preserve"> </v>
      </c>
      <c r="J115" s="137">
        <f t="shared" si="30"/>
        <v>0</v>
      </c>
      <c r="K115" s="136">
        <f t="shared" si="31"/>
        <v>0</v>
      </c>
      <c r="L115" s="418"/>
      <c r="M115" s="419"/>
      <c r="N115" s="419"/>
      <c r="O115" s="419"/>
      <c r="P115" s="419"/>
      <c r="Q115" s="419"/>
      <c r="R115" s="124"/>
      <c r="S115" s="135">
        <f t="shared" si="32"/>
        <v>0</v>
      </c>
      <c r="T115" s="418"/>
      <c r="U115" s="420"/>
      <c r="V115" s="97"/>
    </row>
    <row r="116" spans="1:22" ht="15.75" thickBot="1" x14ac:dyDescent="0.3">
      <c r="B116" s="103"/>
      <c r="C116" s="125"/>
      <c r="D116" s="126"/>
      <c r="E116" s="126"/>
      <c r="F116" s="126"/>
      <c r="G116" s="134" t="s">
        <v>138</v>
      </c>
      <c r="H116" s="134"/>
      <c r="I116" s="133" t="str">
        <f t="shared" si="29"/>
        <v xml:space="preserve"> </v>
      </c>
      <c r="J116" s="132">
        <f t="shared" ref="J116:Q116" si="33">SUM(J109:J115)</f>
        <v>0</v>
      </c>
      <c r="K116" s="109">
        <f t="shared" si="33"/>
        <v>0</v>
      </c>
      <c r="L116" s="129">
        <f t="shared" si="33"/>
        <v>0</v>
      </c>
      <c r="M116" s="131">
        <f t="shared" si="33"/>
        <v>0</v>
      </c>
      <c r="N116" s="131">
        <f t="shared" si="33"/>
        <v>0</v>
      </c>
      <c r="O116" s="131">
        <f t="shared" si="33"/>
        <v>0</v>
      </c>
      <c r="P116" s="131">
        <f t="shared" si="33"/>
        <v>0</v>
      </c>
      <c r="Q116" s="131">
        <f t="shared" si="33"/>
        <v>0</v>
      </c>
      <c r="R116" s="130"/>
      <c r="S116" s="106">
        <f>SUM(S109:S115)</f>
        <v>0</v>
      </c>
      <c r="T116" s="129">
        <f>SUM(T109:T115)</f>
        <v>0</v>
      </c>
      <c r="U116" s="128">
        <f>SUM(U109:U115)</f>
        <v>0</v>
      </c>
      <c r="V116" s="97"/>
    </row>
    <row r="117" spans="1:22" ht="7.5" customHeight="1" thickBot="1" x14ac:dyDescent="0.3">
      <c r="B117" s="103"/>
      <c r="C117" s="127"/>
      <c r="D117" s="126"/>
      <c r="E117" s="126"/>
      <c r="F117" s="126"/>
      <c r="G117" s="126"/>
      <c r="H117" s="126"/>
      <c r="I117" s="125"/>
      <c r="J117" s="123"/>
      <c r="K117" s="125"/>
      <c r="L117" s="123"/>
      <c r="M117" s="123"/>
      <c r="N117" s="123"/>
      <c r="O117" s="123"/>
      <c r="P117" s="125"/>
      <c r="Q117" s="123"/>
      <c r="R117" s="124"/>
      <c r="S117" s="123"/>
      <c r="T117" s="123"/>
      <c r="U117" s="123"/>
      <c r="V117" s="97"/>
    </row>
    <row r="118" spans="1:22" ht="15.75" thickBot="1" x14ac:dyDescent="0.3">
      <c r="B118" s="103"/>
      <c r="C118" s="122" t="s">
        <v>202</v>
      </c>
      <c r="D118" s="121"/>
      <c r="E118" s="121"/>
      <c r="F118" s="121"/>
      <c r="G118" s="121"/>
      <c r="H118" s="121"/>
      <c r="I118" s="120"/>
      <c r="J118" s="119">
        <f>J26+J45+J61+J66+J74+J85+J91+J105+J116</f>
        <v>0</v>
      </c>
      <c r="K118" s="118">
        <f>K26+K45+K61+K66+K74+K85+K91+K105+K116</f>
        <v>0</v>
      </c>
      <c r="L118" s="115"/>
      <c r="M118" s="115"/>
      <c r="N118" s="115"/>
      <c r="O118" s="115"/>
      <c r="P118" s="115"/>
      <c r="Q118" s="115"/>
      <c r="R118" s="117"/>
      <c r="S118" s="116">
        <f>S26+S45+S61+S66+S74+S85+S91+S105+S116</f>
        <v>0</v>
      </c>
      <c r="T118" s="115"/>
      <c r="U118" s="114"/>
      <c r="V118" s="97"/>
    </row>
    <row r="119" spans="1:22" ht="15.75" thickBot="1" x14ac:dyDescent="0.3">
      <c r="B119" s="103"/>
      <c r="C119" s="113" t="s">
        <v>203</v>
      </c>
      <c r="D119" s="112"/>
      <c r="E119" s="112"/>
      <c r="F119" s="112"/>
      <c r="G119" s="112"/>
      <c r="H119" s="112"/>
      <c r="I119" s="111"/>
      <c r="J119" s="110">
        <f>K119+S119</f>
        <v>0</v>
      </c>
      <c r="K119" s="109">
        <f>SUM(L119:Q119)</f>
        <v>0</v>
      </c>
      <c r="L119" s="105">
        <f t="shared" ref="L119:Q119" si="34">L26+L45+L61+L66+L74+L85+L91+L105+L116</f>
        <v>0</v>
      </c>
      <c r="M119" s="108">
        <f t="shared" si="34"/>
        <v>0</v>
      </c>
      <c r="N119" s="108">
        <f t="shared" si="34"/>
        <v>0</v>
      </c>
      <c r="O119" s="108">
        <f t="shared" si="34"/>
        <v>0</v>
      </c>
      <c r="P119" s="108">
        <f t="shared" si="34"/>
        <v>0</v>
      </c>
      <c r="Q119" s="108">
        <f t="shared" si="34"/>
        <v>0</v>
      </c>
      <c r="R119" s="107"/>
      <c r="S119" s="106">
        <f>SUM(T119:U119)</f>
        <v>0</v>
      </c>
      <c r="T119" s="105">
        <f>T26+T45+T61+T66+T74+T85+T91+T105+T116</f>
        <v>0</v>
      </c>
      <c r="U119" s="104">
        <f>U26+U45+U61+U66+U74+U85+U91+U105+U116</f>
        <v>0</v>
      </c>
      <c r="V119" s="97"/>
    </row>
    <row r="120" spans="1:22" x14ac:dyDescent="0.25">
      <c r="B120" s="103"/>
      <c r="C120" s="102"/>
      <c r="D120" s="102"/>
      <c r="E120" s="102"/>
      <c r="F120" s="102"/>
      <c r="G120" s="102"/>
      <c r="H120" s="102"/>
      <c r="I120" s="101"/>
      <c r="K120" s="100" t="str">
        <f>IF(J119&lt;&gt;('7A Financing Terms'!H19), "WARNING: Sources on Form 6A do not match Sources on Form 7A", " ")</f>
        <v xml:space="preserve"> </v>
      </c>
      <c r="L120" s="98"/>
      <c r="M120" s="98"/>
      <c r="N120" s="98"/>
      <c r="O120" s="98"/>
      <c r="P120" s="98"/>
      <c r="Q120" s="98"/>
      <c r="R120" s="99"/>
      <c r="S120" s="98"/>
      <c r="T120" s="98"/>
      <c r="U120" s="98"/>
      <c r="V120" s="97"/>
    </row>
    <row r="121" spans="1:22" ht="9" customHeight="1" thickBot="1" x14ac:dyDescent="0.3">
      <c r="B121" s="96"/>
      <c r="C121" s="94"/>
      <c r="D121" s="94"/>
      <c r="E121" s="94"/>
      <c r="F121" s="94"/>
      <c r="G121" s="94"/>
      <c r="H121" s="94"/>
      <c r="I121" s="94"/>
      <c r="J121" s="95" t="s">
        <v>803</v>
      </c>
      <c r="K121" s="94"/>
      <c r="L121" s="94"/>
      <c r="M121" s="94"/>
      <c r="N121" s="94"/>
      <c r="O121" s="94"/>
      <c r="P121" s="94"/>
      <c r="Q121" s="94"/>
      <c r="R121" s="94"/>
      <c r="S121" s="94"/>
      <c r="T121" s="94"/>
      <c r="U121" s="94"/>
      <c r="V121" s="93"/>
    </row>
    <row r="124" spans="1:22" x14ac:dyDescent="0.25">
      <c r="A124" s="353" t="s">
        <v>1006</v>
      </c>
    </row>
    <row r="125" spans="1:22" x14ac:dyDescent="0.25">
      <c r="B125" s="354" t="s">
        <v>1007</v>
      </c>
    </row>
    <row r="126" spans="1:22" x14ac:dyDescent="0.25">
      <c r="C126" s="398" t="s">
        <v>1008</v>
      </c>
      <c r="G126" s="355">
        <f>J26</f>
        <v>0</v>
      </c>
    </row>
    <row r="127" spans="1:22" x14ac:dyDescent="0.25">
      <c r="C127" s="398" t="s">
        <v>206</v>
      </c>
      <c r="G127" s="355">
        <f>J45</f>
        <v>0</v>
      </c>
    </row>
    <row r="128" spans="1:22" x14ac:dyDescent="0.25">
      <c r="C128" s="398" t="s">
        <v>1009</v>
      </c>
      <c r="G128" s="355">
        <f>J61</f>
        <v>0</v>
      </c>
    </row>
    <row r="129" spans="1:7" x14ac:dyDescent="0.25">
      <c r="C129" s="398" t="s">
        <v>1010</v>
      </c>
      <c r="G129" s="355">
        <f>J66+J74+J85+J116</f>
        <v>0</v>
      </c>
    </row>
    <row r="130" spans="1:7" x14ac:dyDescent="0.25">
      <c r="C130" s="398" t="s">
        <v>207</v>
      </c>
      <c r="G130" s="355">
        <f>J91</f>
        <v>0</v>
      </c>
    </row>
    <row r="131" spans="1:7" x14ac:dyDescent="0.25">
      <c r="C131" s="356" t="s">
        <v>92</v>
      </c>
      <c r="D131" s="356"/>
      <c r="E131" s="356"/>
      <c r="F131" s="356"/>
      <c r="G131" s="357">
        <f>J105</f>
        <v>0</v>
      </c>
    </row>
    <row r="132" spans="1:7" x14ac:dyDescent="0.25">
      <c r="A132" s="308" t="s">
        <v>1011</v>
      </c>
      <c r="G132" s="355">
        <f>SUM(G126:G131)</f>
        <v>0</v>
      </c>
    </row>
  </sheetData>
  <sheetProtection formatCells="0" formatColumns="0" formatRows="0"/>
  <mergeCells count="20">
    <mergeCell ref="C11:U11"/>
    <mergeCell ref="S15:U15"/>
    <mergeCell ref="K15:Q15"/>
    <mergeCell ref="J15:J18"/>
    <mergeCell ref="K16:K18"/>
    <mergeCell ref="I15:I18"/>
    <mergeCell ref="S16:S18"/>
    <mergeCell ref="Q17:Q18"/>
    <mergeCell ref="T17:T18"/>
    <mergeCell ref="U17:U18"/>
    <mergeCell ref="L17:L18"/>
    <mergeCell ref="M17:M18"/>
    <mergeCell ref="N17:N18"/>
    <mergeCell ref="O17:O18"/>
    <mergeCell ref="P17:P18"/>
    <mergeCell ref="E25:G25"/>
    <mergeCell ref="E44:G44"/>
    <mergeCell ref="E60:G60"/>
    <mergeCell ref="E84:G84"/>
    <mergeCell ref="E90:G90"/>
  </mergeCells>
  <dataValidations count="2">
    <dataValidation allowBlank="1" showInputMessage="1" showErrorMessage="1" promptTitle="Rehab Contingency %" prompt="Defined as Rehab Contingency divided by the sum of Rehab, Contractor Profit, Contractor Overhead, and Bond Premium amounts_x000a__x000a_% =J27 / (J23+J24+J25+J34)" sqref="G35"/>
    <dataValidation allowBlank="1" showInputMessage="1" showErrorMessage="1" promptTitle="New Construction Contingency %" prompt="Defined as New Construction Contingency divided by the sum of New Building, Contractor Profit, Contractor Overhead, and Bond Premium amounts _x000a__x000a_% = J26 / (J22+J24+J25+J34))" sqref="G34"/>
  </dataValidations>
  <pageMargins left="0.7" right="0.7" top="0.75" bottom="0.75" header="0.3" footer="0.3"/>
  <pageSetup scale="74" fitToHeight="0" orientation="landscape" r:id="rId1"/>
  <headerFooter>
    <oddFooter>&amp;LForm 6A
Development Budgets&amp;CCFA Forms&amp;REdition: 2015
Version: 1.1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74A6DEB9-7032-44D3-84FD-FEEBE9A6358D}">
            <xm:f>$K$119&lt;&gt;('U:\MASTERS\Application\2016 Application\[e3_UPDATED_combined_funders_forms_2016.xlsx]7A'!#REF!+'U:\MASTERS\Application\2016 Application\[e3_UPDATED_combined_funders_forms_2016.xlsx]7A'!#REF!)</xm:f>
            <x14:dxf>
              <font>
                <color rgb="FF990000"/>
              </font>
              <fill>
                <patternFill>
                  <bgColor theme="5" tint="0.79998168889431442"/>
                </patternFill>
              </fill>
            </x14:dxf>
          </x14:cfRule>
          <xm:sqref>K119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5"/>
  <sheetViews>
    <sheetView workbookViewId="0">
      <selection activeCell="L24" sqref="L24"/>
    </sheetView>
  </sheetViews>
  <sheetFormatPr defaultColWidth="9.140625" defaultRowHeight="15" x14ac:dyDescent="0.25"/>
  <cols>
    <col min="1" max="1" width="18" style="1130" customWidth="1"/>
    <col min="2" max="2" width="38.28515625" style="1130" customWidth="1"/>
    <col min="3" max="16384" width="9.140625" style="1130"/>
  </cols>
  <sheetData>
    <row r="1" spans="1:2" x14ac:dyDescent="0.25">
      <c r="A1" s="1199"/>
      <c r="B1" s="1199" t="s">
        <v>766</v>
      </c>
    </row>
    <row r="2" spans="1:2" x14ac:dyDescent="0.25">
      <c r="A2" s="1199"/>
      <c r="B2" s="1199" t="s">
        <v>768</v>
      </c>
    </row>
    <row r="3" spans="1:2" x14ac:dyDescent="0.25">
      <c r="A3" s="1199"/>
      <c r="B3" s="1199" t="s">
        <v>769</v>
      </c>
    </row>
    <row r="4" spans="1:2" x14ac:dyDescent="0.25">
      <c r="A4" s="1199"/>
      <c r="B4" s="1199" t="s">
        <v>770</v>
      </c>
    </row>
    <row r="5" spans="1:2" x14ac:dyDescent="0.25">
      <c r="A5" s="1199"/>
      <c r="B5" s="1199" t="s">
        <v>771</v>
      </c>
    </row>
  </sheetData>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232"/>
  <sheetViews>
    <sheetView topLeftCell="A31" workbookViewId="0">
      <selection sqref="A1:L1"/>
    </sheetView>
  </sheetViews>
  <sheetFormatPr defaultColWidth="9.140625" defaultRowHeight="12.75" customHeight="1" x14ac:dyDescent="0.2"/>
  <cols>
    <col min="1" max="1" width="1.5703125" style="426" customWidth="1"/>
    <col min="2" max="2" width="4.85546875" style="426" customWidth="1"/>
    <col min="3" max="3" width="22.28515625" style="426" customWidth="1"/>
    <col min="4" max="4" width="9.28515625" style="426" customWidth="1"/>
    <col min="5" max="5" width="11.5703125" style="426" customWidth="1"/>
    <col min="6" max="6" width="16.5703125" style="426" customWidth="1"/>
    <col min="7" max="7" width="17.28515625" style="426" bestFit="1" customWidth="1"/>
    <col min="8" max="8" width="17.85546875" style="426" bestFit="1" customWidth="1"/>
    <col min="9" max="9" width="1.5703125" style="426" customWidth="1"/>
    <col min="10" max="16384" width="9.140625" style="426"/>
  </cols>
  <sheetData>
    <row r="1" spans="1:12" s="371" customFormat="1" ht="18.75" x14ac:dyDescent="0.3">
      <c r="A1" s="1427" t="s">
        <v>487</v>
      </c>
      <c r="B1" s="1427"/>
      <c r="C1" s="1427"/>
      <c r="D1" s="1427"/>
      <c r="E1" s="1427"/>
      <c r="F1" s="1427"/>
      <c r="G1" s="1427"/>
      <c r="H1" s="1427"/>
      <c r="I1" s="1427"/>
      <c r="J1" s="1427"/>
      <c r="K1" s="1427"/>
      <c r="L1" s="1427"/>
    </row>
    <row r="2" spans="1:12" s="371" customFormat="1" ht="18.75" x14ac:dyDescent="0.3">
      <c r="A2" s="1427" t="s">
        <v>835</v>
      </c>
      <c r="B2" s="1427"/>
      <c r="C2" s="1427"/>
      <c r="D2" s="1427"/>
      <c r="E2" s="1427"/>
      <c r="F2" s="1427"/>
      <c r="G2" s="1427"/>
      <c r="H2" s="1427"/>
      <c r="I2" s="1427"/>
      <c r="J2" s="1427"/>
      <c r="K2" s="1427"/>
      <c r="L2" s="1427"/>
    </row>
    <row r="3" spans="1:12" ht="8.25" customHeight="1" x14ac:dyDescent="0.2">
      <c r="A3" s="425"/>
      <c r="B3" s="425"/>
      <c r="C3" s="425"/>
      <c r="D3" s="425"/>
      <c r="E3" s="425"/>
      <c r="F3" s="425"/>
      <c r="G3" s="425"/>
      <c r="H3" s="425"/>
      <c r="I3" s="425"/>
    </row>
    <row r="4" spans="1:12" ht="12.75" customHeight="1" thickBot="1" x14ac:dyDescent="0.25">
      <c r="A4" s="427"/>
      <c r="B4" s="427"/>
      <c r="C4" s="427"/>
      <c r="D4" s="427"/>
      <c r="E4" s="427"/>
      <c r="F4" s="427"/>
      <c r="G4" s="427"/>
      <c r="H4" s="427"/>
      <c r="I4" s="428"/>
      <c r="J4" s="429"/>
    </row>
    <row r="5" spans="1:12" ht="12.75" customHeight="1" x14ac:dyDescent="0.2">
      <c r="A5" s="427"/>
      <c r="B5" s="430"/>
      <c r="C5" s="430"/>
      <c r="D5" s="430"/>
      <c r="E5" s="430"/>
      <c r="F5" s="1428" t="s">
        <v>653</v>
      </c>
      <c r="G5" s="1429"/>
      <c r="H5" s="1430"/>
      <c r="I5" s="427"/>
    </row>
    <row r="6" spans="1:12" ht="12.75" customHeight="1" x14ac:dyDescent="0.2">
      <c r="A6" s="427"/>
      <c r="B6" s="430"/>
      <c r="C6" s="430"/>
      <c r="D6" s="430"/>
      <c r="E6" s="430"/>
      <c r="F6" s="1431" t="s">
        <v>836</v>
      </c>
      <c r="G6" s="1434" t="s">
        <v>837</v>
      </c>
      <c r="H6" s="1435"/>
      <c r="I6" s="427"/>
    </row>
    <row r="7" spans="1:12" ht="12.75" customHeight="1" x14ac:dyDescent="0.2">
      <c r="A7" s="427"/>
      <c r="B7" s="431"/>
      <c r="C7" s="432"/>
      <c r="D7" s="432"/>
      <c r="E7" s="433"/>
      <c r="F7" s="1432"/>
      <c r="G7" s="1436" t="s">
        <v>171</v>
      </c>
      <c r="H7" s="1439" t="s">
        <v>652</v>
      </c>
      <c r="I7" s="427"/>
    </row>
    <row r="8" spans="1:12" ht="12.75" customHeight="1" x14ac:dyDescent="0.2">
      <c r="A8" s="427"/>
      <c r="B8" s="434"/>
      <c r="C8" s="435"/>
      <c r="D8" s="435"/>
      <c r="E8" s="436"/>
      <c r="F8" s="1432"/>
      <c r="G8" s="1437"/>
      <c r="H8" s="1440"/>
      <c r="I8" s="427"/>
    </row>
    <row r="9" spans="1:12" ht="12.75" customHeight="1" x14ac:dyDescent="0.2">
      <c r="A9" s="427"/>
      <c r="B9" s="434"/>
      <c r="C9" s="435"/>
      <c r="D9" s="435"/>
      <c r="E9" s="436"/>
      <c r="F9" s="1432"/>
      <c r="G9" s="1437"/>
      <c r="H9" s="1440"/>
      <c r="I9" s="427"/>
    </row>
    <row r="10" spans="1:12" ht="13.5" customHeight="1" thickBot="1" x14ac:dyDescent="0.25">
      <c r="A10" s="427"/>
      <c r="C10" s="437"/>
      <c r="D10" s="438"/>
      <c r="E10" s="439"/>
      <c r="F10" s="1433"/>
      <c r="G10" s="1438"/>
      <c r="H10" s="1441"/>
      <c r="I10" s="427"/>
    </row>
    <row r="11" spans="1:12" ht="13.5" thickBot="1" x14ac:dyDescent="0.25">
      <c r="A11" s="427"/>
      <c r="B11" s="215" t="s">
        <v>133</v>
      </c>
      <c r="C11" s="437"/>
      <c r="D11" s="438"/>
      <c r="E11" s="439"/>
      <c r="F11" s="216"/>
      <c r="G11" s="440"/>
      <c r="H11" s="440"/>
      <c r="I11" s="427"/>
    </row>
    <row r="12" spans="1:12" ht="12.75" customHeight="1" x14ac:dyDescent="0.2">
      <c r="A12" s="427"/>
      <c r="B12" s="441" t="s">
        <v>134</v>
      </c>
      <c r="C12" s="217"/>
      <c r="D12" s="224"/>
      <c r="E12" s="432"/>
      <c r="F12" s="538">
        <f>'6A Sources and Uses'!K20</f>
        <v>0</v>
      </c>
      <c r="G12" s="536"/>
      <c r="H12" s="443"/>
      <c r="I12" s="427"/>
    </row>
    <row r="13" spans="1:12" ht="12.75" customHeight="1" x14ac:dyDescent="0.2">
      <c r="A13" s="427"/>
      <c r="B13" s="441" t="s">
        <v>651</v>
      </c>
      <c r="C13" s="217"/>
      <c r="D13" s="224"/>
      <c r="E13" s="432"/>
      <c r="F13" s="219">
        <f>'6A Sources and Uses'!K21</f>
        <v>0</v>
      </c>
      <c r="G13" s="537"/>
      <c r="H13" s="444"/>
      <c r="I13" s="427"/>
    </row>
    <row r="14" spans="1:12" ht="12.75" customHeight="1" x14ac:dyDescent="0.2">
      <c r="A14" s="427"/>
      <c r="B14" s="220" t="s">
        <v>135</v>
      </c>
      <c r="C14" s="224"/>
      <c r="D14" s="445"/>
      <c r="E14" s="446"/>
      <c r="F14" s="219">
        <f>'6A Sources and Uses'!K22</f>
        <v>0</v>
      </c>
      <c r="G14" s="537"/>
      <c r="H14" s="444"/>
      <c r="I14" s="427"/>
    </row>
    <row r="15" spans="1:12" ht="12.75" customHeight="1" x14ac:dyDescent="0.2">
      <c r="A15" s="427"/>
      <c r="B15" s="220" t="s">
        <v>136</v>
      </c>
      <c r="C15" s="224"/>
      <c r="D15" s="445"/>
      <c r="E15" s="446"/>
      <c r="F15" s="219">
        <f>'6A Sources and Uses'!K23</f>
        <v>0</v>
      </c>
      <c r="G15" s="537"/>
      <c r="H15" s="444"/>
      <c r="I15" s="427"/>
    </row>
    <row r="16" spans="1:12" ht="12.75" customHeight="1" x14ac:dyDescent="0.2">
      <c r="A16" s="427"/>
      <c r="B16" s="221" t="s">
        <v>137</v>
      </c>
      <c r="C16" s="224"/>
      <c r="D16" s="445"/>
      <c r="E16" s="446"/>
      <c r="F16" s="219">
        <f>'6A Sources and Uses'!K24</f>
        <v>0</v>
      </c>
      <c r="G16" s="537"/>
      <c r="H16" s="444"/>
      <c r="I16" s="427"/>
    </row>
    <row r="17" spans="1:9" ht="12.75" customHeight="1" x14ac:dyDescent="0.2">
      <c r="A17" s="427"/>
      <c r="B17" s="447" t="s">
        <v>1026</v>
      </c>
      <c r="C17" s="224"/>
      <c r="D17" s="445"/>
      <c r="E17" s="446"/>
      <c r="F17" s="219">
        <f>'6A Sources and Uses'!K25</f>
        <v>0</v>
      </c>
      <c r="G17" s="223"/>
      <c r="H17" s="444"/>
      <c r="I17" s="427"/>
    </row>
    <row r="18" spans="1:9" ht="12.75" customHeight="1" thickBot="1" x14ac:dyDescent="0.25">
      <c r="A18" s="427"/>
      <c r="B18" s="224" t="s">
        <v>138</v>
      </c>
      <c r="C18" s="224"/>
      <c r="D18" s="445"/>
      <c r="E18" s="446"/>
      <c r="F18" s="225">
        <f>SUM(F12:F17)</f>
        <v>0</v>
      </c>
      <c r="G18" s="226">
        <f>SUM(G12:G17)</f>
        <v>0</v>
      </c>
      <c r="H18" s="227">
        <f>SUM(H12:H17)</f>
        <v>0</v>
      </c>
      <c r="I18" s="427"/>
    </row>
    <row r="19" spans="1:9" ht="12.75" customHeight="1" x14ac:dyDescent="0.2">
      <c r="A19" s="427"/>
      <c r="B19" s="224"/>
      <c r="C19" s="224"/>
      <c r="D19" s="445"/>
      <c r="E19" s="446"/>
      <c r="F19" s="228"/>
      <c r="G19" s="228"/>
      <c r="H19" s="228"/>
      <c r="I19" s="427"/>
    </row>
    <row r="20" spans="1:9" ht="12.75" customHeight="1" thickBot="1" x14ac:dyDescent="0.25">
      <c r="A20" s="427"/>
      <c r="B20" s="229" t="s">
        <v>139</v>
      </c>
      <c r="C20" s="448"/>
      <c r="D20" s="449"/>
      <c r="E20" s="445"/>
      <c r="F20" s="230"/>
      <c r="G20" s="228"/>
      <c r="H20" s="228"/>
      <c r="I20" s="427"/>
    </row>
    <row r="21" spans="1:9" ht="12.75" customHeight="1" x14ac:dyDescent="0.2">
      <c r="A21" s="427"/>
      <c r="B21" s="220" t="s">
        <v>140</v>
      </c>
      <c r="C21" s="224"/>
      <c r="D21" s="224"/>
      <c r="E21" s="450"/>
      <c r="F21" s="231">
        <f>'6A Sources and Uses'!K29</f>
        <v>0</v>
      </c>
      <c r="G21" s="232"/>
      <c r="H21" s="233"/>
      <c r="I21" s="427"/>
    </row>
    <row r="22" spans="1:9" ht="12.75" customHeight="1" x14ac:dyDescent="0.2">
      <c r="A22" s="427"/>
      <c r="B22" s="220" t="s">
        <v>141</v>
      </c>
      <c r="C22" s="451"/>
      <c r="D22" s="224"/>
      <c r="E22" s="451"/>
      <c r="F22" s="219">
        <f>'6A Sources and Uses'!K30</f>
        <v>0</v>
      </c>
      <c r="G22" s="234"/>
      <c r="H22" s="235"/>
      <c r="I22" s="427"/>
    </row>
    <row r="23" spans="1:9" ht="12.75" customHeight="1" x14ac:dyDescent="0.2">
      <c r="A23" s="427"/>
      <c r="B23" s="220" t="s">
        <v>240</v>
      </c>
      <c r="C23" s="451"/>
      <c r="D23" s="224"/>
      <c r="E23" s="451"/>
      <c r="F23" s="219">
        <f>'6A Sources and Uses'!K31</f>
        <v>0</v>
      </c>
      <c r="G23" s="234"/>
      <c r="H23" s="235"/>
      <c r="I23" s="427"/>
    </row>
    <row r="24" spans="1:9" ht="12.75" customHeight="1" x14ac:dyDescent="0.2">
      <c r="A24" s="427"/>
      <c r="B24" s="220" t="s">
        <v>142</v>
      </c>
      <c r="C24" s="451"/>
      <c r="D24" s="224"/>
      <c r="E24" s="451"/>
      <c r="F24" s="219">
        <f>'6A Sources and Uses'!K32</f>
        <v>0</v>
      </c>
      <c r="G24" s="234"/>
      <c r="H24" s="235"/>
      <c r="I24" s="427"/>
    </row>
    <row r="25" spans="1:9" ht="12.75" customHeight="1" x14ac:dyDescent="0.2">
      <c r="A25" s="427"/>
      <c r="B25" s="220" t="s">
        <v>143</v>
      </c>
      <c r="C25" s="451"/>
      <c r="D25" s="224"/>
      <c r="E25" s="451"/>
      <c r="F25" s="219">
        <f>'6A Sources and Uses'!K33</f>
        <v>0</v>
      </c>
      <c r="G25" s="234"/>
      <c r="H25" s="235"/>
      <c r="I25" s="427"/>
    </row>
    <row r="26" spans="1:9" ht="12.75" customHeight="1" x14ac:dyDescent="0.2">
      <c r="A26" s="427"/>
      <c r="B26" s="220" t="s">
        <v>199</v>
      </c>
      <c r="C26" s="451"/>
      <c r="D26" s="224"/>
      <c r="E26" s="452"/>
      <c r="F26" s="219">
        <f>'6A Sources and Uses'!K34</f>
        <v>0</v>
      </c>
      <c r="G26" s="234"/>
      <c r="H26" s="235"/>
      <c r="I26" s="427"/>
    </row>
    <row r="27" spans="1:9" ht="12.75" customHeight="1" x14ac:dyDescent="0.2">
      <c r="A27" s="427"/>
      <c r="B27" s="220" t="s">
        <v>144</v>
      </c>
      <c r="C27" s="451"/>
      <c r="D27" s="224"/>
      <c r="E27" s="452"/>
      <c r="F27" s="219">
        <f>'6A Sources and Uses'!K35</f>
        <v>0</v>
      </c>
      <c r="G27" s="234"/>
      <c r="H27" s="235"/>
      <c r="I27" s="427"/>
    </row>
    <row r="28" spans="1:9" ht="12.75" customHeight="1" x14ac:dyDescent="0.2">
      <c r="A28" s="427"/>
      <c r="B28" s="220" t="s">
        <v>145</v>
      </c>
      <c r="C28" s="224"/>
      <c r="D28" s="224"/>
      <c r="E28" s="453"/>
      <c r="F28" s="219">
        <f>'6A Sources and Uses'!K36</f>
        <v>0</v>
      </c>
      <c r="G28" s="234"/>
      <c r="H28" s="235"/>
      <c r="I28" s="427"/>
    </row>
    <row r="29" spans="1:9" ht="12.75" customHeight="1" x14ac:dyDescent="0.2">
      <c r="A29" s="427"/>
      <c r="B29" s="220" t="s">
        <v>146</v>
      </c>
      <c r="C29" s="224"/>
      <c r="D29" s="224"/>
      <c r="E29" s="453"/>
      <c r="F29" s="219">
        <f>'6A Sources and Uses'!K37</f>
        <v>0</v>
      </c>
      <c r="G29" s="236"/>
      <c r="H29" s="235"/>
      <c r="I29" s="427"/>
    </row>
    <row r="30" spans="1:9" ht="12.75" customHeight="1" x14ac:dyDescent="0.2">
      <c r="A30" s="427"/>
      <c r="B30" s="220" t="s">
        <v>147</v>
      </c>
      <c r="C30" s="224"/>
      <c r="D30" s="224"/>
      <c r="E30" s="454"/>
      <c r="F30" s="219">
        <f>'6A Sources and Uses'!K38</f>
        <v>0</v>
      </c>
      <c r="G30" s="455"/>
      <c r="H30" s="444"/>
      <c r="I30" s="427"/>
    </row>
    <row r="31" spans="1:9" ht="12.75" customHeight="1" x14ac:dyDescent="0.2">
      <c r="A31" s="427"/>
      <c r="B31" s="220" t="s">
        <v>838</v>
      </c>
      <c r="C31" s="224"/>
      <c r="D31" s="224"/>
      <c r="E31" s="454"/>
      <c r="F31" s="219">
        <f>'6A Sources and Uses'!K39</f>
        <v>0</v>
      </c>
      <c r="G31" s="234"/>
      <c r="H31" s="235"/>
      <c r="I31" s="427"/>
    </row>
    <row r="32" spans="1:9" ht="12.75" customHeight="1" x14ac:dyDescent="0.2">
      <c r="A32" s="427"/>
      <c r="B32" s="220" t="s">
        <v>839</v>
      </c>
      <c r="C32" s="224"/>
      <c r="D32" s="224"/>
      <c r="E32" s="454"/>
      <c r="F32" s="219">
        <f>'6A Sources and Uses'!K40</f>
        <v>0</v>
      </c>
      <c r="G32" s="234"/>
      <c r="H32" s="235"/>
      <c r="I32" s="427"/>
    </row>
    <row r="33" spans="1:9" ht="12.75" customHeight="1" x14ac:dyDescent="0.2">
      <c r="A33" s="427"/>
      <c r="B33" s="220" t="s">
        <v>148</v>
      </c>
      <c r="C33" s="451"/>
      <c r="D33" s="454"/>
      <c r="E33" s="456"/>
      <c r="F33" s="219">
        <f>'6A Sources and Uses'!K41</f>
        <v>0</v>
      </c>
      <c r="G33" s="234"/>
      <c r="H33" s="235"/>
      <c r="I33" s="427"/>
    </row>
    <row r="34" spans="1:9" ht="12.75" customHeight="1" x14ac:dyDescent="0.2">
      <c r="A34" s="427"/>
      <c r="B34" s="220" t="s">
        <v>149</v>
      </c>
      <c r="C34" s="224"/>
      <c r="D34" s="224"/>
      <c r="E34" s="453"/>
      <c r="F34" s="219">
        <f>'6A Sources and Uses'!K42</f>
        <v>0</v>
      </c>
      <c r="G34" s="234"/>
      <c r="H34" s="235"/>
      <c r="I34" s="427"/>
    </row>
    <row r="35" spans="1:9" ht="12.75" customHeight="1" x14ac:dyDescent="0.2">
      <c r="A35" s="427"/>
      <c r="B35" s="220" t="s">
        <v>150</v>
      </c>
      <c r="C35" s="224"/>
      <c r="D35" s="224"/>
      <c r="E35" s="454"/>
      <c r="F35" s="219">
        <f>'6A Sources and Uses'!K43</f>
        <v>0</v>
      </c>
      <c r="G35" s="234"/>
      <c r="H35" s="235"/>
      <c r="I35" s="427"/>
    </row>
    <row r="36" spans="1:9" ht="12.75" customHeight="1" x14ac:dyDescent="0.2">
      <c r="A36" s="427"/>
      <c r="B36" s="447" t="s">
        <v>1027</v>
      </c>
      <c r="C36" s="800"/>
      <c r="D36" s="800"/>
      <c r="E36" s="454"/>
      <c r="F36" s="219">
        <f>'6A Sources and Uses'!K44</f>
        <v>0</v>
      </c>
      <c r="G36" s="237"/>
      <c r="H36" s="238"/>
      <c r="I36" s="427"/>
    </row>
    <row r="37" spans="1:9" ht="12.75" customHeight="1" thickBot="1" x14ac:dyDescent="0.25">
      <c r="A37" s="427"/>
      <c r="B37" s="224" t="s">
        <v>138</v>
      </c>
      <c r="C37" s="224"/>
      <c r="D37" s="224"/>
      <c r="E37" s="224"/>
      <c r="F37" s="225">
        <f>SUM(F21:F36)</f>
        <v>0</v>
      </c>
      <c r="G37" s="226">
        <f>SUM(G21:G36)</f>
        <v>0</v>
      </c>
      <c r="H37" s="227">
        <f>SUM(H21:H36)</f>
        <v>0</v>
      </c>
      <c r="I37" s="427"/>
    </row>
    <row r="38" spans="1:9" ht="12.75" customHeight="1" x14ac:dyDescent="0.2">
      <c r="A38" s="427"/>
      <c r="B38" s="224"/>
      <c r="C38" s="224"/>
      <c r="D38" s="224"/>
      <c r="E38" s="224"/>
      <c r="F38" s="228"/>
      <c r="G38" s="228"/>
      <c r="H38" s="228"/>
      <c r="I38" s="427"/>
    </row>
    <row r="39" spans="1:9" ht="12.75" customHeight="1" thickBot="1" x14ac:dyDescent="0.25">
      <c r="A39" s="427"/>
      <c r="B39" s="239" t="s">
        <v>151</v>
      </c>
      <c r="C39" s="239"/>
      <c r="D39" s="239"/>
      <c r="E39" s="239"/>
      <c r="F39" s="228"/>
      <c r="G39" s="457"/>
      <c r="H39" s="457"/>
      <c r="I39" s="427"/>
    </row>
    <row r="40" spans="1:9" ht="12.75" customHeight="1" x14ac:dyDescent="0.2">
      <c r="A40" s="427"/>
      <c r="B40" s="220" t="s">
        <v>650</v>
      </c>
      <c r="C40" s="224"/>
      <c r="D40" s="224"/>
      <c r="E40" s="450"/>
      <c r="F40" s="218">
        <f>'6A Sources and Uses'!K48</f>
        <v>0</v>
      </c>
      <c r="G40" s="442"/>
      <c r="H40" s="443"/>
      <c r="I40" s="427"/>
    </row>
    <row r="41" spans="1:9" ht="12.75" customHeight="1" x14ac:dyDescent="0.2">
      <c r="A41" s="427"/>
      <c r="B41" s="220" t="s">
        <v>122</v>
      </c>
      <c r="C41" s="224"/>
      <c r="D41" s="224"/>
      <c r="E41" s="450"/>
      <c r="F41" s="219">
        <f>'6A Sources and Uses'!K49</f>
        <v>0</v>
      </c>
      <c r="G41" s="234"/>
      <c r="H41" s="235"/>
      <c r="I41" s="427"/>
    </row>
    <row r="42" spans="1:9" ht="12.75" customHeight="1" x14ac:dyDescent="0.2">
      <c r="A42" s="427"/>
      <c r="B42" s="220" t="s">
        <v>152</v>
      </c>
      <c r="C42" s="224"/>
      <c r="D42" s="224"/>
      <c r="E42" s="450"/>
      <c r="F42" s="219">
        <f>'6A Sources and Uses'!K50</f>
        <v>0</v>
      </c>
      <c r="G42" s="234"/>
      <c r="H42" s="235"/>
      <c r="I42" s="427"/>
    </row>
    <row r="43" spans="1:9" ht="12.75" customHeight="1" x14ac:dyDescent="0.2">
      <c r="A43" s="427"/>
      <c r="B43" s="220" t="s">
        <v>153</v>
      </c>
      <c r="C43" s="224"/>
      <c r="D43" s="224"/>
      <c r="E43" s="450"/>
      <c r="F43" s="219">
        <f>'6A Sources and Uses'!K51</f>
        <v>0</v>
      </c>
      <c r="G43" s="234"/>
      <c r="H43" s="235"/>
      <c r="I43" s="427"/>
    </row>
    <row r="44" spans="1:9" ht="12.75" customHeight="1" x14ac:dyDescent="0.2">
      <c r="A44" s="427"/>
      <c r="B44" s="240" t="s">
        <v>154</v>
      </c>
      <c r="C44" s="458"/>
      <c r="D44" s="458"/>
      <c r="E44" s="450"/>
      <c r="F44" s="219">
        <f>'6A Sources and Uses'!K52</f>
        <v>0</v>
      </c>
      <c r="G44" s="234"/>
      <c r="H44" s="235"/>
      <c r="I44" s="427"/>
    </row>
    <row r="45" spans="1:9" ht="12.75" customHeight="1" x14ac:dyDescent="0.2">
      <c r="A45" s="427"/>
      <c r="B45" s="220" t="s">
        <v>155</v>
      </c>
      <c r="C45" s="459"/>
      <c r="D45" s="459"/>
      <c r="E45" s="450"/>
      <c r="F45" s="219">
        <f>'6A Sources and Uses'!K53</f>
        <v>0</v>
      </c>
      <c r="G45" s="234"/>
      <c r="H45" s="235"/>
      <c r="I45" s="427"/>
    </row>
    <row r="46" spans="1:9" ht="12.75" customHeight="1" x14ac:dyDescent="0.2">
      <c r="A46" s="427"/>
      <c r="B46" s="220" t="s">
        <v>156</v>
      </c>
      <c r="C46" s="460"/>
      <c r="D46" s="460"/>
      <c r="E46" s="450"/>
      <c r="F46" s="219">
        <f>'6A Sources and Uses'!K54</f>
        <v>0</v>
      </c>
      <c r="G46" s="234"/>
      <c r="H46" s="235"/>
      <c r="I46" s="427"/>
    </row>
    <row r="47" spans="1:9" ht="12.75" customHeight="1" x14ac:dyDescent="0.2">
      <c r="A47" s="427"/>
      <c r="B47" s="220" t="s">
        <v>204</v>
      </c>
      <c r="C47" s="451"/>
      <c r="D47" s="224"/>
      <c r="E47" s="461"/>
      <c r="F47" s="219">
        <f>'6A Sources and Uses'!K55</f>
        <v>0</v>
      </c>
      <c r="G47" s="234"/>
      <c r="H47" s="235"/>
      <c r="I47" s="427"/>
    </row>
    <row r="48" spans="1:9" ht="12.75" customHeight="1" x14ac:dyDescent="0.2">
      <c r="A48" s="427"/>
      <c r="B48" s="221" t="s">
        <v>157</v>
      </c>
      <c r="C48" s="224"/>
      <c r="D48" s="224"/>
      <c r="E48" s="450"/>
      <c r="F48" s="219">
        <f>'6A Sources and Uses'!K56</f>
        <v>0</v>
      </c>
      <c r="G48" s="234"/>
      <c r="H48" s="235"/>
      <c r="I48" s="427"/>
    </row>
    <row r="49" spans="1:9" ht="12.75" customHeight="1" x14ac:dyDescent="0.2">
      <c r="A49" s="427"/>
      <c r="B49" s="221" t="s">
        <v>840</v>
      </c>
      <c r="C49" s="224"/>
      <c r="D49" s="224"/>
      <c r="E49" s="450"/>
      <c r="F49" s="219">
        <f>'6A Sources and Uses'!K57</f>
        <v>0</v>
      </c>
      <c r="G49" s="234"/>
      <c r="H49" s="235"/>
      <c r="I49" s="427"/>
    </row>
    <row r="50" spans="1:9" ht="12.75" customHeight="1" x14ac:dyDescent="0.2">
      <c r="A50" s="427"/>
      <c r="B50" s="221" t="s">
        <v>1028</v>
      </c>
      <c r="C50" s="461"/>
      <c r="D50" s="462"/>
      <c r="E50" s="450"/>
      <c r="F50" s="219">
        <f>'6A Sources and Uses'!K58</f>
        <v>0</v>
      </c>
      <c r="G50" s="241"/>
      <c r="H50" s="242"/>
      <c r="I50" s="427"/>
    </row>
    <row r="51" spans="1:9" ht="12.75" customHeight="1" x14ac:dyDescent="0.2">
      <c r="A51" s="427"/>
      <c r="B51" s="221" t="s">
        <v>813</v>
      </c>
      <c r="C51" s="461"/>
      <c r="D51" s="462"/>
      <c r="E51" s="450"/>
      <c r="F51" s="219">
        <f>'6A Sources and Uses'!K59</f>
        <v>0</v>
      </c>
      <c r="G51" s="594"/>
      <c r="H51" s="595"/>
      <c r="I51" s="427"/>
    </row>
    <row r="52" spans="1:9" ht="12.75" customHeight="1" x14ac:dyDescent="0.2">
      <c r="A52" s="427"/>
      <c r="B52" s="221" t="s">
        <v>1029</v>
      </c>
      <c r="C52" s="462"/>
      <c r="D52" s="462"/>
      <c r="E52" s="450"/>
      <c r="F52" s="219">
        <f>'6A Sources and Uses'!K60</f>
        <v>0</v>
      </c>
      <c r="G52" s="243"/>
      <c r="H52" s="244"/>
      <c r="I52" s="427"/>
    </row>
    <row r="53" spans="1:9" ht="12.75" customHeight="1" thickBot="1" x14ac:dyDescent="0.25">
      <c r="A53" s="427"/>
      <c r="B53" s="224" t="s">
        <v>138</v>
      </c>
      <c r="C53" s="224"/>
      <c r="D53" s="224"/>
      <c r="E53" s="450"/>
      <c r="F53" s="225">
        <f>SUM(F40:F52)</f>
        <v>0</v>
      </c>
      <c r="G53" s="226">
        <f>SUM(G40:G52)</f>
        <v>0</v>
      </c>
      <c r="H53" s="227">
        <f>SUM(H40:H52)</f>
        <v>0</v>
      </c>
      <c r="I53" s="427"/>
    </row>
    <row r="54" spans="1:9" ht="12.75" customHeight="1" x14ac:dyDescent="0.2">
      <c r="A54" s="427"/>
      <c r="B54" s="224"/>
      <c r="C54" s="224"/>
      <c r="D54" s="224"/>
      <c r="E54" s="450"/>
      <c r="F54" s="228"/>
      <c r="G54" s="228"/>
      <c r="H54" s="228"/>
      <c r="I54" s="427"/>
    </row>
    <row r="55" spans="1:9" ht="12.75" customHeight="1" thickBot="1" x14ac:dyDescent="0.25">
      <c r="A55" s="427"/>
      <c r="B55" s="229" t="s">
        <v>635</v>
      </c>
      <c r="C55" s="448"/>
      <c r="D55" s="448"/>
      <c r="E55" s="224"/>
      <c r="F55" s="228"/>
      <c r="G55" s="228"/>
      <c r="H55" s="228"/>
      <c r="I55" s="427"/>
    </row>
    <row r="56" spans="1:9" ht="12.75" customHeight="1" x14ac:dyDescent="0.2">
      <c r="A56" s="427"/>
      <c r="B56" s="245" t="s">
        <v>841</v>
      </c>
      <c r="C56" s="448"/>
      <c r="D56" s="448"/>
      <c r="E56" s="224"/>
      <c r="F56" s="218">
        <f>'6A Sources and Uses'!K64</f>
        <v>0</v>
      </c>
      <c r="G56" s="442"/>
      <c r="H56" s="443"/>
      <c r="I56" s="427"/>
    </row>
    <row r="57" spans="1:9" ht="12.75" customHeight="1" x14ac:dyDescent="0.2">
      <c r="A57" s="427"/>
      <c r="B57" s="245" t="s">
        <v>842</v>
      </c>
      <c r="C57" s="448"/>
      <c r="D57" s="448"/>
      <c r="E57" s="224"/>
      <c r="F57" s="222">
        <f>'6A Sources and Uses'!K65</f>
        <v>0</v>
      </c>
      <c r="G57" s="455"/>
      <c r="H57" s="444"/>
      <c r="I57" s="427"/>
    </row>
    <row r="58" spans="1:9" ht="12.75" customHeight="1" thickBot="1" x14ac:dyDescent="0.25">
      <c r="A58" s="427"/>
      <c r="B58" s="224" t="s">
        <v>138</v>
      </c>
      <c r="C58" s="448"/>
      <c r="D58" s="448"/>
      <c r="E58" s="224"/>
      <c r="F58" s="225">
        <f>SUM(F56:F57)</f>
        <v>0</v>
      </c>
      <c r="G58" s="226">
        <f>SUM(G56:G57)</f>
        <v>0</v>
      </c>
      <c r="H58" s="227">
        <f>SUM(H56:H57)</f>
        <v>0</v>
      </c>
      <c r="I58" s="427"/>
    </row>
    <row r="59" spans="1:9" ht="12.75" customHeight="1" x14ac:dyDescent="0.2">
      <c r="A59" s="427"/>
      <c r="B59" s="224"/>
      <c r="C59" s="448"/>
      <c r="D59" s="448"/>
      <c r="E59" s="224"/>
      <c r="F59" s="228"/>
      <c r="G59" s="228"/>
      <c r="H59" s="228"/>
      <c r="I59" s="427"/>
    </row>
    <row r="60" spans="1:9" ht="12.75" customHeight="1" thickBot="1" x14ac:dyDescent="0.25">
      <c r="A60" s="427"/>
      <c r="B60" s="229" t="s">
        <v>636</v>
      </c>
      <c r="C60" s="448"/>
      <c r="D60" s="448"/>
      <c r="E60" s="224"/>
      <c r="F60" s="228"/>
      <c r="G60" s="228"/>
      <c r="H60" s="228"/>
      <c r="I60" s="427"/>
    </row>
    <row r="61" spans="1:9" ht="12.75" customHeight="1" x14ac:dyDescent="0.2">
      <c r="A61" s="427"/>
      <c r="B61" s="220" t="s">
        <v>165</v>
      </c>
      <c r="C61" s="448"/>
      <c r="D61" s="448"/>
      <c r="E61" s="224"/>
      <c r="F61" s="218">
        <f>'6A Sources and Uses'!K69</f>
        <v>0</v>
      </c>
      <c r="G61" s="232"/>
      <c r="H61" s="233"/>
      <c r="I61" s="427"/>
    </row>
    <row r="62" spans="1:9" ht="12.75" customHeight="1" x14ac:dyDescent="0.2">
      <c r="A62" s="427"/>
      <c r="B62" s="220" t="s">
        <v>843</v>
      </c>
      <c r="C62" s="448"/>
      <c r="D62" s="448"/>
      <c r="E62" s="224"/>
      <c r="F62" s="219">
        <f>'6A Sources and Uses'!K70</f>
        <v>0</v>
      </c>
      <c r="G62" s="234"/>
      <c r="H62" s="235"/>
      <c r="I62" s="427"/>
    </row>
    <row r="63" spans="1:9" ht="12.75" customHeight="1" x14ac:dyDescent="0.2">
      <c r="A63" s="427"/>
      <c r="B63" s="220" t="s">
        <v>637</v>
      </c>
      <c r="C63" s="448"/>
      <c r="D63" s="448"/>
      <c r="E63" s="224"/>
      <c r="F63" s="219">
        <f>'6A Sources and Uses'!K71</f>
        <v>0</v>
      </c>
      <c r="G63" s="234"/>
      <c r="H63" s="235"/>
      <c r="I63" s="427"/>
    </row>
    <row r="64" spans="1:9" ht="12.75" customHeight="1" x14ac:dyDescent="0.2">
      <c r="A64" s="427"/>
      <c r="B64" s="220" t="s">
        <v>638</v>
      </c>
      <c r="C64" s="448"/>
      <c r="D64" s="448"/>
      <c r="E64" s="224"/>
      <c r="F64" s="219">
        <f>'6A Sources and Uses'!K72</f>
        <v>0</v>
      </c>
      <c r="G64" s="234"/>
      <c r="H64" s="235"/>
      <c r="I64" s="427"/>
    </row>
    <row r="65" spans="1:9" ht="12.75" customHeight="1" x14ac:dyDescent="0.2">
      <c r="A65" s="427"/>
      <c r="B65" s="220" t="s">
        <v>639</v>
      </c>
      <c r="C65" s="448"/>
      <c r="D65" s="448"/>
      <c r="E65" s="224"/>
      <c r="F65" s="219">
        <f>'6A Sources and Uses'!K73</f>
        <v>0</v>
      </c>
      <c r="G65" s="455"/>
      <c r="H65" s="444"/>
      <c r="I65" s="427"/>
    </row>
    <row r="66" spans="1:9" ht="12.75" customHeight="1" thickBot="1" x14ac:dyDescent="0.25">
      <c r="A66" s="427"/>
      <c r="B66" s="224" t="s">
        <v>138</v>
      </c>
      <c r="C66" s="448"/>
      <c r="D66" s="448"/>
      <c r="E66" s="224"/>
      <c r="F66" s="225">
        <f>SUM(F61:F65)</f>
        <v>0</v>
      </c>
      <c r="G66" s="226">
        <f>SUM(G61:G65)</f>
        <v>0</v>
      </c>
      <c r="H66" s="227">
        <f>SUM(H61:H65)</f>
        <v>0</v>
      </c>
      <c r="I66" s="427"/>
    </row>
    <row r="67" spans="1:9" ht="12.75" customHeight="1" x14ac:dyDescent="0.2">
      <c r="A67" s="427"/>
      <c r="B67" s="224"/>
      <c r="C67" s="448"/>
      <c r="D67" s="448"/>
      <c r="E67" s="224"/>
      <c r="F67" s="228"/>
      <c r="G67" s="228"/>
      <c r="H67" s="228"/>
      <c r="I67" s="427"/>
    </row>
    <row r="68" spans="1:9" ht="12.75" customHeight="1" thickBot="1" x14ac:dyDescent="0.25">
      <c r="A68" s="427"/>
      <c r="B68" s="229" t="s">
        <v>578</v>
      </c>
      <c r="C68" s="448"/>
      <c r="D68" s="448"/>
      <c r="E68" s="224"/>
      <c r="F68" s="228"/>
      <c r="G68" s="228"/>
      <c r="H68" s="228"/>
      <c r="I68" s="427"/>
    </row>
    <row r="69" spans="1:9" ht="12.75" customHeight="1" x14ac:dyDescent="0.2">
      <c r="A69" s="427"/>
      <c r="B69" s="220" t="s">
        <v>166</v>
      </c>
      <c r="C69" s="448"/>
      <c r="D69" s="448"/>
      <c r="E69" s="224"/>
      <c r="F69" s="218">
        <f>'6A Sources and Uses'!K77</f>
        <v>0</v>
      </c>
      <c r="G69" s="442"/>
      <c r="H69" s="443"/>
      <c r="I69" s="427"/>
    </row>
    <row r="70" spans="1:9" ht="12.75" customHeight="1" x14ac:dyDescent="0.2">
      <c r="A70" s="427"/>
      <c r="B70" s="220" t="s">
        <v>844</v>
      </c>
      <c r="C70" s="448"/>
      <c r="D70" s="448"/>
      <c r="E70" s="224"/>
      <c r="F70" s="219">
        <f>'6A Sources and Uses'!K78</f>
        <v>0</v>
      </c>
      <c r="G70" s="455"/>
      <c r="H70" s="444"/>
      <c r="I70" s="427"/>
    </row>
    <row r="71" spans="1:9" ht="12.75" customHeight="1" x14ac:dyDescent="0.2">
      <c r="A71" s="427"/>
      <c r="B71" s="220" t="s">
        <v>640</v>
      </c>
      <c r="C71" s="448"/>
      <c r="D71" s="448"/>
      <c r="E71" s="224"/>
      <c r="F71" s="219">
        <f>'6A Sources and Uses'!K79</f>
        <v>0</v>
      </c>
      <c r="G71" s="455"/>
      <c r="H71" s="444"/>
      <c r="I71" s="427"/>
    </row>
    <row r="72" spans="1:9" ht="12.75" customHeight="1" x14ac:dyDescent="0.2">
      <c r="A72" s="427"/>
      <c r="B72" s="246" t="s">
        <v>168</v>
      </c>
      <c r="C72" s="224"/>
      <c r="D72" s="224"/>
      <c r="E72" s="224"/>
      <c r="F72" s="219">
        <f>'6A Sources and Uses'!K80</f>
        <v>0</v>
      </c>
      <c r="G72" s="455"/>
      <c r="H72" s="444"/>
      <c r="I72" s="427"/>
    </row>
    <row r="73" spans="1:9" ht="12.75" customHeight="1" x14ac:dyDescent="0.2">
      <c r="A73" s="427"/>
      <c r="B73" s="247" t="s">
        <v>845</v>
      </c>
      <c r="C73" s="224"/>
      <c r="D73" s="224"/>
      <c r="E73" s="224"/>
      <c r="F73" s="219">
        <f>'6A Sources and Uses'!K81</f>
        <v>0</v>
      </c>
      <c r="G73" s="455"/>
      <c r="H73" s="444"/>
      <c r="I73" s="427"/>
    </row>
    <row r="74" spans="1:9" ht="12.75" customHeight="1" x14ac:dyDescent="0.2">
      <c r="A74" s="427"/>
      <c r="B74" s="247" t="s">
        <v>846</v>
      </c>
      <c r="C74" s="224"/>
      <c r="D74" s="224"/>
      <c r="E74" s="224"/>
      <c r="F74" s="219">
        <f>'6A Sources and Uses'!K82</f>
        <v>0</v>
      </c>
      <c r="G74" s="455"/>
      <c r="H74" s="444"/>
      <c r="I74" s="427"/>
    </row>
    <row r="75" spans="1:9" ht="12.75" customHeight="1" x14ac:dyDescent="0.2">
      <c r="A75" s="427"/>
      <c r="B75" s="221" t="s">
        <v>167</v>
      </c>
      <c r="C75" s="448"/>
      <c r="D75" s="448"/>
      <c r="E75" s="224"/>
      <c r="F75" s="219">
        <f>'6A Sources and Uses'!K83</f>
        <v>0</v>
      </c>
      <c r="G75" s="455"/>
      <c r="H75" s="444"/>
      <c r="I75" s="427"/>
    </row>
    <row r="76" spans="1:9" ht="12.75" customHeight="1" x14ac:dyDescent="0.2">
      <c r="A76" s="427"/>
      <c r="B76" s="221" t="s">
        <v>1029</v>
      </c>
      <c r="C76" s="448"/>
      <c r="D76" s="448"/>
      <c r="E76" s="224"/>
      <c r="F76" s="219">
        <f>'6A Sources and Uses'!K84</f>
        <v>0</v>
      </c>
      <c r="G76" s="455"/>
      <c r="H76" s="444"/>
      <c r="I76" s="427"/>
    </row>
    <row r="77" spans="1:9" ht="12.75" customHeight="1" thickBot="1" x14ac:dyDescent="0.25">
      <c r="A77" s="427"/>
      <c r="B77" s="224" t="s">
        <v>138</v>
      </c>
      <c r="C77" s="224"/>
      <c r="D77" s="224"/>
      <c r="E77" s="224"/>
      <c r="F77" s="225">
        <f>SUM(F69:F76)</f>
        <v>0</v>
      </c>
      <c r="G77" s="226">
        <f>SUM(G69:G76)</f>
        <v>0</v>
      </c>
      <c r="H77" s="227">
        <f>SUM(H69:H76)</f>
        <v>0</v>
      </c>
      <c r="I77" s="427"/>
    </row>
    <row r="78" spans="1:9" ht="12.75" customHeight="1" x14ac:dyDescent="0.2">
      <c r="A78" s="427"/>
      <c r="B78" s="224"/>
      <c r="C78" s="224"/>
      <c r="D78" s="224"/>
      <c r="E78" s="224"/>
      <c r="F78" s="228"/>
      <c r="G78" s="228"/>
      <c r="H78" s="228"/>
      <c r="I78" s="427"/>
    </row>
    <row r="79" spans="1:9" ht="12.75" customHeight="1" thickBot="1" x14ac:dyDescent="0.25">
      <c r="A79" s="427"/>
      <c r="B79" s="229" t="s">
        <v>207</v>
      </c>
      <c r="C79" s="448"/>
      <c r="D79" s="448"/>
      <c r="E79" s="224"/>
      <c r="F79" s="463"/>
      <c r="G79" s="463"/>
      <c r="H79" s="463"/>
      <c r="I79" s="427"/>
    </row>
    <row r="80" spans="1:9" ht="12.75" customHeight="1" x14ac:dyDescent="0.2">
      <c r="A80" s="427"/>
      <c r="B80" s="248" t="s">
        <v>847</v>
      </c>
      <c r="C80" s="224"/>
      <c r="D80" s="224"/>
      <c r="E80" s="453"/>
      <c r="F80" s="218">
        <f>'6A Sources and Uses'!K88</f>
        <v>0</v>
      </c>
      <c r="G80" s="442"/>
      <c r="H80" s="443"/>
      <c r="I80" s="427"/>
    </row>
    <row r="81" spans="1:9" ht="12.75" customHeight="1" x14ac:dyDescent="0.2">
      <c r="A81" s="427"/>
      <c r="B81" s="248" t="s">
        <v>848</v>
      </c>
      <c r="C81" s="224"/>
      <c r="D81" s="224"/>
      <c r="E81" s="454"/>
      <c r="F81" s="219">
        <f>'6A Sources and Uses'!K89</f>
        <v>0</v>
      </c>
      <c r="G81" s="455"/>
      <c r="H81" s="444"/>
      <c r="I81" s="427"/>
    </row>
    <row r="82" spans="1:9" ht="12.75" customHeight="1" x14ac:dyDescent="0.2">
      <c r="A82" s="427"/>
      <c r="B82" s="248" t="s">
        <v>849</v>
      </c>
      <c r="C82" s="224"/>
      <c r="D82" s="224"/>
      <c r="E82" s="454"/>
      <c r="F82" s="219">
        <f>'6A Sources and Uses'!K90</f>
        <v>0</v>
      </c>
      <c r="G82" s="455"/>
      <c r="H82" s="444"/>
      <c r="I82" s="427"/>
    </row>
    <row r="83" spans="1:9" ht="12.75" customHeight="1" thickBot="1" x14ac:dyDescent="0.25">
      <c r="A83" s="427"/>
      <c r="B83" s="224" t="s">
        <v>138</v>
      </c>
      <c r="C83" s="224"/>
      <c r="D83" s="224"/>
      <c r="E83" s="224"/>
      <c r="F83" s="225">
        <f>SUM(F80:F82)</f>
        <v>0</v>
      </c>
      <c r="G83" s="226">
        <f>SUM(G80:G82)</f>
        <v>0</v>
      </c>
      <c r="H83" s="227">
        <f>SUM(H80:H82)</f>
        <v>0</v>
      </c>
      <c r="I83" s="427"/>
    </row>
    <row r="84" spans="1:9" ht="12.75" customHeight="1" x14ac:dyDescent="0.2">
      <c r="A84" s="427"/>
      <c r="B84" s="224"/>
      <c r="C84" s="224"/>
      <c r="D84" s="224"/>
      <c r="E84" s="224"/>
      <c r="F84" s="463"/>
      <c r="G84" s="463"/>
      <c r="H84" s="463"/>
      <c r="I84" s="427"/>
    </row>
    <row r="85" spans="1:9" ht="12.75" customHeight="1" thickBot="1" x14ac:dyDescent="0.25">
      <c r="A85" s="427"/>
      <c r="B85" s="229" t="s">
        <v>649</v>
      </c>
      <c r="C85" s="448"/>
      <c r="D85" s="448"/>
      <c r="E85" s="224"/>
      <c r="F85" s="463"/>
      <c r="G85" s="463"/>
      <c r="H85" s="463"/>
      <c r="I85" s="427"/>
    </row>
    <row r="86" spans="1:9" ht="12.75" customHeight="1" x14ac:dyDescent="0.2">
      <c r="A86" s="427"/>
      <c r="B86" s="221" t="s">
        <v>158</v>
      </c>
      <c r="C86" s="224"/>
      <c r="D86" s="224"/>
      <c r="E86" s="453"/>
      <c r="F86" s="218">
        <f>'6A Sources and Uses'!K94</f>
        <v>0</v>
      </c>
      <c r="G86" s="232"/>
      <c r="H86" s="233"/>
      <c r="I86" s="427"/>
    </row>
    <row r="87" spans="1:9" ht="12.75" customHeight="1" x14ac:dyDescent="0.2">
      <c r="A87" s="427"/>
      <c r="B87" s="221" t="s">
        <v>159</v>
      </c>
      <c r="C87" s="224"/>
      <c r="D87" s="224"/>
      <c r="E87" s="454"/>
      <c r="F87" s="219">
        <f>'6A Sources and Uses'!K95</f>
        <v>0</v>
      </c>
      <c r="G87" s="234"/>
      <c r="H87" s="235"/>
      <c r="I87" s="427"/>
    </row>
    <row r="88" spans="1:9" ht="12.75" customHeight="1" x14ac:dyDescent="0.2">
      <c r="A88" s="427"/>
      <c r="B88" s="221" t="s">
        <v>160</v>
      </c>
      <c r="C88" s="224"/>
      <c r="D88" s="224"/>
      <c r="E88" s="224"/>
      <c r="F88" s="219">
        <f>'6A Sources and Uses'!K96</f>
        <v>0</v>
      </c>
      <c r="G88" s="234"/>
      <c r="H88" s="235"/>
      <c r="I88" s="427"/>
    </row>
    <row r="89" spans="1:9" ht="12.75" customHeight="1" x14ac:dyDescent="0.2">
      <c r="A89" s="427"/>
      <c r="B89" s="221" t="s">
        <v>161</v>
      </c>
      <c r="C89" s="224"/>
      <c r="D89" s="224"/>
      <c r="E89" s="224"/>
      <c r="F89" s="219">
        <f>'6A Sources and Uses'!K97</f>
        <v>0</v>
      </c>
      <c r="G89" s="234"/>
      <c r="H89" s="235"/>
      <c r="I89" s="427"/>
    </row>
    <row r="90" spans="1:9" ht="12.75" customHeight="1" x14ac:dyDescent="0.2">
      <c r="A90" s="427"/>
      <c r="B90" s="221" t="s">
        <v>162</v>
      </c>
      <c r="C90" s="224"/>
      <c r="D90" s="224"/>
      <c r="E90" s="224"/>
      <c r="F90" s="219">
        <f>'6A Sources and Uses'!K98</f>
        <v>0</v>
      </c>
      <c r="G90" s="234"/>
      <c r="H90" s="235"/>
      <c r="I90" s="427"/>
    </row>
    <row r="91" spans="1:9" ht="12.75" customHeight="1" x14ac:dyDescent="0.2">
      <c r="A91" s="427"/>
      <c r="B91" s="246" t="s">
        <v>163</v>
      </c>
      <c r="C91" s="224"/>
      <c r="D91" s="224"/>
      <c r="E91" s="224"/>
      <c r="F91" s="219">
        <f>'6A Sources and Uses'!K99</f>
        <v>0</v>
      </c>
      <c r="G91" s="234"/>
      <c r="H91" s="235"/>
      <c r="I91" s="427"/>
    </row>
    <row r="92" spans="1:9" ht="12.75" customHeight="1" x14ac:dyDescent="0.2">
      <c r="A92" s="427"/>
      <c r="B92" s="246" t="s">
        <v>164</v>
      </c>
      <c r="C92" s="224"/>
      <c r="D92" s="224"/>
      <c r="E92" s="224"/>
      <c r="F92" s="219">
        <f>'6A Sources and Uses'!K100</f>
        <v>0</v>
      </c>
      <c r="G92" s="234"/>
      <c r="H92" s="235"/>
      <c r="I92" s="427"/>
    </row>
    <row r="93" spans="1:9" ht="12.75" customHeight="1" x14ac:dyDescent="0.2">
      <c r="A93" s="427"/>
      <c r="B93" s="247" t="s">
        <v>850</v>
      </c>
      <c r="C93" s="224"/>
      <c r="D93" s="224"/>
      <c r="E93" s="224"/>
      <c r="F93" s="219">
        <f>'6A Sources and Uses'!K101</f>
        <v>0</v>
      </c>
      <c r="G93" s="455"/>
      <c r="H93" s="444"/>
      <c r="I93" s="427"/>
    </row>
    <row r="94" spans="1:9" ht="12.75" customHeight="1" x14ac:dyDescent="0.2">
      <c r="A94" s="427"/>
      <c r="B94" s="221" t="s">
        <v>169</v>
      </c>
      <c r="C94" s="224"/>
      <c r="D94" s="224"/>
      <c r="E94" s="224"/>
      <c r="F94" s="219">
        <f>'6A Sources and Uses'!K102</f>
        <v>0</v>
      </c>
      <c r="G94" s="234"/>
      <c r="H94" s="235"/>
      <c r="I94" s="427"/>
    </row>
    <row r="95" spans="1:9" ht="12.75" customHeight="1" x14ac:dyDescent="0.2">
      <c r="A95" s="427"/>
      <c r="B95" s="246" t="s">
        <v>170</v>
      </c>
      <c r="C95" s="224"/>
      <c r="D95" s="224"/>
      <c r="E95" s="224"/>
      <c r="F95" s="219">
        <f>'6A Sources and Uses'!K103</f>
        <v>0</v>
      </c>
      <c r="G95" s="455"/>
      <c r="H95" s="444"/>
      <c r="I95" s="427"/>
    </row>
    <row r="96" spans="1:9" ht="12.75" customHeight="1" x14ac:dyDescent="0.2">
      <c r="A96" s="427"/>
      <c r="B96" s="248" t="s">
        <v>851</v>
      </c>
      <c r="C96" s="464"/>
      <c r="D96" s="464"/>
      <c r="E96" s="454"/>
      <c r="F96" s="219">
        <f>'6A Sources and Uses'!K104</f>
        <v>0</v>
      </c>
      <c r="G96" s="455"/>
      <c r="H96" s="444"/>
      <c r="I96" s="427"/>
    </row>
    <row r="97" spans="1:10" ht="12.75" customHeight="1" thickBot="1" x14ac:dyDescent="0.25">
      <c r="A97" s="427"/>
      <c r="B97" s="224" t="s">
        <v>138</v>
      </c>
      <c r="C97" s="224"/>
      <c r="D97" s="445"/>
      <c r="E97" s="465"/>
      <c r="F97" s="225">
        <f>SUM(F86:F96)</f>
        <v>0</v>
      </c>
      <c r="G97" s="226">
        <f>SUM(G86:G96)</f>
        <v>0</v>
      </c>
      <c r="H97" s="227">
        <f>SUM(H86:H96)</f>
        <v>0</v>
      </c>
      <c r="I97" s="427"/>
    </row>
    <row r="98" spans="1:10" ht="12.75" customHeight="1" x14ac:dyDescent="0.2">
      <c r="A98" s="427"/>
      <c r="B98" s="229"/>
      <c r="C98" s="448"/>
      <c r="D98" s="448"/>
      <c r="E98" s="224"/>
      <c r="F98" s="228"/>
      <c r="G98" s="228"/>
      <c r="H98" s="228"/>
      <c r="I98" s="427"/>
    </row>
    <row r="99" spans="1:10" s="466" customFormat="1" ht="12.75" customHeight="1" thickBot="1" x14ac:dyDescent="0.25">
      <c r="A99" s="427"/>
      <c r="B99" s="229" t="s">
        <v>648</v>
      </c>
      <c r="C99" s="448"/>
      <c r="D99" s="448"/>
      <c r="E99" s="224"/>
      <c r="F99" s="228"/>
      <c r="G99" s="228"/>
      <c r="H99" s="228"/>
      <c r="I99" s="427"/>
    </row>
    <row r="100" spans="1:10" s="466" customFormat="1" ht="12.75" customHeight="1" x14ac:dyDescent="0.2">
      <c r="A100" s="427"/>
      <c r="B100" s="220" t="s">
        <v>641</v>
      </c>
      <c r="C100" s="448"/>
      <c r="D100" s="448"/>
      <c r="E100" s="224"/>
      <c r="F100" s="218">
        <f>'6A Sources and Uses'!K109</f>
        <v>0</v>
      </c>
      <c r="G100" s="442"/>
      <c r="H100" s="443"/>
      <c r="I100" s="427"/>
    </row>
    <row r="101" spans="1:10" s="466" customFormat="1" ht="12.75" customHeight="1" x14ac:dyDescent="0.2">
      <c r="A101" s="427"/>
      <c r="B101" s="220" t="s">
        <v>642</v>
      </c>
      <c r="C101" s="448"/>
      <c r="D101" s="448"/>
      <c r="E101" s="224"/>
      <c r="F101" s="219">
        <f>'6A Sources and Uses'!K110</f>
        <v>0</v>
      </c>
      <c r="G101" s="455"/>
      <c r="H101" s="444"/>
      <c r="I101" s="427"/>
    </row>
    <row r="102" spans="1:10" ht="12.75" customHeight="1" x14ac:dyDescent="0.2">
      <c r="A102" s="427"/>
      <c r="B102" s="220" t="s">
        <v>643</v>
      </c>
      <c r="C102" s="448"/>
      <c r="D102" s="448"/>
      <c r="E102" s="224"/>
      <c r="F102" s="219">
        <f>'6A Sources and Uses'!K111</f>
        <v>0</v>
      </c>
      <c r="G102" s="455"/>
      <c r="H102" s="444"/>
      <c r="I102" s="427"/>
    </row>
    <row r="103" spans="1:10" ht="12.75" customHeight="1" x14ac:dyDescent="0.2">
      <c r="A103" s="427"/>
      <c r="B103" s="220" t="s">
        <v>644</v>
      </c>
      <c r="C103" s="448"/>
      <c r="D103" s="448"/>
      <c r="E103" s="224"/>
      <c r="F103" s="219">
        <f>'6A Sources and Uses'!K112</f>
        <v>0</v>
      </c>
      <c r="G103" s="455"/>
      <c r="H103" s="444"/>
      <c r="I103" s="427"/>
    </row>
    <row r="104" spans="1:10" ht="12.75" customHeight="1" x14ac:dyDescent="0.2">
      <c r="A104" s="427"/>
      <c r="B104" s="220" t="s">
        <v>645</v>
      </c>
      <c r="C104" s="448"/>
      <c r="D104" s="448"/>
      <c r="E104" s="224"/>
      <c r="F104" s="219">
        <f>'6A Sources and Uses'!K113</f>
        <v>0</v>
      </c>
      <c r="G104" s="455"/>
      <c r="H104" s="444"/>
      <c r="I104" s="427"/>
    </row>
    <row r="105" spans="1:10" ht="12.75" customHeight="1" x14ac:dyDescent="0.2">
      <c r="A105" s="427"/>
      <c r="B105" s="220" t="s">
        <v>646</v>
      </c>
      <c r="C105" s="448"/>
      <c r="D105" s="448"/>
      <c r="E105" s="224"/>
      <c r="F105" s="219">
        <f>'6A Sources and Uses'!K114</f>
        <v>0</v>
      </c>
      <c r="G105" s="455"/>
      <c r="H105" s="444"/>
      <c r="I105" s="427"/>
    </row>
    <row r="106" spans="1:10" ht="12.75" customHeight="1" x14ac:dyDescent="0.2">
      <c r="A106" s="427"/>
      <c r="B106" s="220" t="s">
        <v>647</v>
      </c>
      <c r="C106" s="448"/>
      <c r="D106" s="448"/>
      <c r="E106" s="224"/>
      <c r="F106" s="219">
        <f>'6A Sources and Uses'!K115</f>
        <v>0</v>
      </c>
      <c r="G106" s="455"/>
      <c r="H106" s="444"/>
      <c r="I106" s="427"/>
    </row>
    <row r="107" spans="1:10" ht="12.75" customHeight="1" thickBot="1" x14ac:dyDescent="0.25">
      <c r="A107" s="427"/>
      <c r="B107" s="224" t="s">
        <v>138</v>
      </c>
      <c r="C107" s="448"/>
      <c r="D107" s="448"/>
      <c r="E107" s="224"/>
      <c r="F107" s="225">
        <f>SUM(F100:F106)</f>
        <v>0</v>
      </c>
      <c r="G107" s="226">
        <f>SUM(G100:G106)</f>
        <v>0</v>
      </c>
      <c r="H107" s="227">
        <f>SUM(H100:H106)</f>
        <v>0</v>
      </c>
      <c r="I107" s="427"/>
    </row>
    <row r="108" spans="1:10" ht="12.75" customHeight="1" x14ac:dyDescent="0.2">
      <c r="A108" s="427"/>
      <c r="B108" s="224"/>
      <c r="C108" s="448"/>
      <c r="D108" s="448"/>
      <c r="E108" s="224"/>
      <c r="F108" s="228"/>
      <c r="G108" s="228"/>
      <c r="H108" s="228"/>
      <c r="I108" s="427"/>
    </row>
    <row r="109" spans="1:10" ht="12.75" customHeight="1" thickBot="1" x14ac:dyDescent="0.25">
      <c r="A109" s="427"/>
      <c r="B109" s="462"/>
      <c r="C109" s="224"/>
      <c r="D109" s="445"/>
      <c r="E109" s="465"/>
      <c r="F109" s="467"/>
      <c r="G109" s="467"/>
      <c r="H109" s="467"/>
      <c r="I109" s="427"/>
    </row>
    <row r="110" spans="1:10" ht="12.75" customHeight="1" thickBot="1" x14ac:dyDescent="0.25">
      <c r="A110" s="427"/>
      <c r="B110" s="249" t="s">
        <v>852</v>
      </c>
      <c r="C110" s="250"/>
      <c r="D110" s="250"/>
      <c r="E110" s="250"/>
      <c r="F110" s="251">
        <f>F18+F37+F53+F58+F66+F77+F83+F97+F107</f>
        <v>0</v>
      </c>
      <c r="G110" s="252">
        <f>G18+G37+G53+G58+G66+G77+G83+G97+G107</f>
        <v>0</v>
      </c>
      <c r="H110" s="253">
        <f>H18+H37+H53+H58+H66+H77+H83+H97+H107</f>
        <v>0</v>
      </c>
      <c r="I110" s="427"/>
    </row>
    <row r="111" spans="1:10" ht="12.75" customHeight="1" x14ac:dyDescent="0.2">
      <c r="A111" s="427"/>
      <c r="B111" s="430"/>
      <c r="C111" s="430"/>
      <c r="D111" s="430"/>
      <c r="E111" s="430"/>
      <c r="F111" s="432"/>
      <c r="G111" s="432"/>
      <c r="H111" s="432"/>
      <c r="I111" s="427"/>
    </row>
    <row r="112" spans="1:10" ht="23.25" customHeight="1" x14ac:dyDescent="0.2">
      <c r="A112" s="427"/>
      <c r="B112" s="1443" t="s">
        <v>853</v>
      </c>
      <c r="C112" s="1443"/>
      <c r="D112" s="1443"/>
      <c r="E112" s="1443"/>
      <c r="F112" s="1443"/>
      <c r="G112" s="1443"/>
      <c r="H112" s="1443"/>
      <c r="I112" s="427"/>
      <c r="J112" s="425"/>
    </row>
    <row r="113" spans="1:9" ht="12.75" customHeight="1" x14ac:dyDescent="0.2">
      <c r="A113" s="427"/>
      <c r="B113" s="468"/>
      <c r="C113" s="468"/>
      <c r="D113" s="468"/>
      <c r="E113" s="468"/>
      <c r="F113" s="1444"/>
      <c r="G113" s="1444"/>
      <c r="H113" s="610"/>
      <c r="I113" s="427"/>
    </row>
    <row r="114" spans="1:9" ht="12.75" customHeight="1" x14ac:dyDescent="0.2">
      <c r="A114" s="427"/>
      <c r="B114" s="468"/>
      <c r="C114" s="468"/>
      <c r="D114" s="432"/>
      <c r="E114" s="432"/>
      <c r="F114" s="432"/>
      <c r="G114" s="432"/>
      <c r="H114" s="432"/>
      <c r="I114" s="427"/>
    </row>
    <row r="115" spans="1:9" ht="12.75" customHeight="1" x14ac:dyDescent="0.2">
      <c r="A115" s="427"/>
      <c r="B115" s="469"/>
      <c r="C115" s="427"/>
      <c r="D115" s="427"/>
      <c r="E115" s="427"/>
      <c r="F115" s="427"/>
      <c r="G115" s="427"/>
      <c r="H115" s="427"/>
      <c r="I115" s="427"/>
    </row>
    <row r="116" spans="1:9" ht="12.75" customHeight="1" x14ac:dyDescent="0.2">
      <c r="A116" s="427"/>
      <c r="B116" s="1445"/>
      <c r="C116" s="1445"/>
      <c r="D116" s="1445"/>
      <c r="E116" s="1445"/>
      <c r="F116" s="1446"/>
      <c r="G116" s="427"/>
      <c r="H116" s="427"/>
      <c r="I116" s="427"/>
    </row>
    <row r="117" spans="1:9" ht="12.75" customHeight="1" x14ac:dyDescent="0.2">
      <c r="A117" s="427"/>
      <c r="B117" s="1447"/>
      <c r="C117" s="1448"/>
      <c r="D117" s="1447"/>
      <c r="E117" s="1447"/>
      <c r="F117" s="1447"/>
      <c r="G117" s="427"/>
      <c r="H117" s="427"/>
      <c r="I117" s="427"/>
    </row>
    <row r="118" spans="1:9" ht="12.75" customHeight="1" x14ac:dyDescent="0.2">
      <c r="A118" s="427"/>
      <c r="B118" s="1447"/>
      <c r="C118" s="1448"/>
      <c r="D118" s="1447"/>
      <c r="E118" s="1449"/>
      <c r="F118" s="1449"/>
      <c r="G118" s="427"/>
      <c r="H118" s="427"/>
      <c r="I118" s="427"/>
    </row>
    <row r="119" spans="1:9" ht="12.75" customHeight="1" x14ac:dyDescent="0.2">
      <c r="A119" s="427"/>
      <c r="B119" s="1442"/>
      <c r="C119" s="1442"/>
      <c r="D119" s="605"/>
      <c r="E119" s="428"/>
      <c r="F119" s="427"/>
      <c r="G119" s="427"/>
      <c r="H119" s="427"/>
      <c r="I119" s="427"/>
    </row>
    <row r="120" spans="1:9" ht="12.75" customHeight="1" x14ac:dyDescent="0.2">
      <c r="A120" s="427"/>
      <c r="B120" s="1442"/>
      <c r="C120" s="1442"/>
      <c r="D120" s="605"/>
      <c r="E120" s="428"/>
      <c r="F120" s="427"/>
      <c r="G120" s="427"/>
      <c r="H120" s="427"/>
      <c r="I120" s="427"/>
    </row>
    <row r="121" spans="1:9" ht="12.75" customHeight="1" x14ac:dyDescent="0.2">
      <c r="A121" s="427"/>
      <c r="B121" s="1450"/>
      <c r="C121" s="1442"/>
      <c r="D121" s="605"/>
      <c r="E121" s="428"/>
      <c r="F121" s="427"/>
      <c r="G121" s="427"/>
      <c r="H121" s="427"/>
      <c r="I121" s="427"/>
    </row>
    <row r="122" spans="1:9" ht="12.75" customHeight="1" x14ac:dyDescent="0.2">
      <c r="A122" s="427"/>
      <c r="B122" s="1442"/>
      <c r="C122" s="1442"/>
      <c r="D122" s="605"/>
      <c r="E122" s="428"/>
      <c r="F122" s="427"/>
      <c r="G122" s="427"/>
      <c r="H122" s="427"/>
      <c r="I122" s="427"/>
    </row>
    <row r="123" spans="1:9" ht="12.75" customHeight="1" x14ac:dyDescent="0.2">
      <c r="A123" s="427"/>
      <c r="B123" s="1442"/>
      <c r="C123" s="1442"/>
      <c r="D123" s="605"/>
      <c r="E123" s="428"/>
      <c r="F123" s="427"/>
      <c r="G123" s="427"/>
      <c r="H123" s="427"/>
      <c r="I123" s="427"/>
    </row>
    <row r="124" spans="1:9" ht="12.75" customHeight="1" x14ac:dyDescent="0.2">
      <c r="A124" s="427"/>
      <c r="B124" s="1442"/>
      <c r="C124" s="1442"/>
      <c r="D124" s="605"/>
      <c r="E124" s="428"/>
      <c r="F124" s="427"/>
      <c r="G124" s="427"/>
      <c r="H124" s="427"/>
      <c r="I124" s="427"/>
    </row>
    <row r="125" spans="1:9" ht="12.75" customHeight="1" x14ac:dyDescent="0.2">
      <c r="A125" s="427"/>
      <c r="B125" s="1442"/>
      <c r="C125" s="1442"/>
      <c r="D125" s="605"/>
      <c r="E125" s="428"/>
      <c r="F125" s="427"/>
      <c r="G125" s="427"/>
      <c r="H125" s="427"/>
      <c r="I125" s="427"/>
    </row>
    <row r="126" spans="1:9" ht="12.75" customHeight="1" x14ac:dyDescent="0.2">
      <c r="A126" s="427"/>
      <c r="B126" s="1442"/>
      <c r="C126" s="1442"/>
      <c r="D126" s="605"/>
      <c r="E126" s="605"/>
      <c r="F126" s="427"/>
      <c r="G126" s="427"/>
      <c r="H126" s="427"/>
      <c r="I126" s="427"/>
    </row>
    <row r="127" spans="1:9" ht="12.75" customHeight="1" x14ac:dyDescent="0.2">
      <c r="A127" s="427"/>
      <c r="B127" s="1451"/>
      <c r="C127" s="1442"/>
      <c r="D127" s="607"/>
      <c r="E127" s="607"/>
      <c r="F127" s="427"/>
      <c r="G127" s="427"/>
      <c r="H127" s="427"/>
      <c r="I127" s="427"/>
    </row>
    <row r="128" spans="1:9" ht="12.75" customHeight="1" x14ac:dyDescent="0.2">
      <c r="A128" s="427"/>
      <c r="B128" s="427"/>
      <c r="C128" s="427"/>
      <c r="D128" s="427"/>
      <c r="E128" s="427"/>
      <c r="F128" s="427"/>
      <c r="G128" s="427"/>
      <c r="H128" s="427"/>
      <c r="I128" s="427"/>
    </row>
    <row r="129" spans="1:9" ht="12.75" customHeight="1" x14ac:dyDescent="0.2">
      <c r="A129" s="427"/>
      <c r="B129" s="254"/>
      <c r="C129" s="470"/>
      <c r="D129" s="427"/>
      <c r="E129" s="427"/>
      <c r="F129" s="427"/>
      <c r="G129" s="427"/>
      <c r="H129" s="427"/>
      <c r="I129" s="427"/>
    </row>
    <row r="130" spans="1:9" ht="12.75" customHeight="1" x14ac:dyDescent="0.2">
      <c r="A130" s="427"/>
      <c r="B130" s="254"/>
      <c r="C130" s="470"/>
      <c r="D130" s="427"/>
      <c r="E130" s="427"/>
      <c r="F130" s="427"/>
      <c r="G130" s="427"/>
      <c r="H130" s="427"/>
      <c r="I130" s="427"/>
    </row>
    <row r="131" spans="1:9" ht="12.75" customHeight="1" x14ac:dyDescent="0.2">
      <c r="A131" s="427"/>
      <c r="B131" s="427"/>
      <c r="C131" s="427"/>
      <c r="D131" s="427"/>
      <c r="E131" s="427"/>
      <c r="F131" s="427"/>
      <c r="G131" s="427"/>
      <c r="H131" s="427"/>
      <c r="I131" s="427"/>
    </row>
    <row r="132" spans="1:9" ht="12.75" customHeight="1" x14ac:dyDescent="0.2">
      <c r="A132" s="427"/>
      <c r="B132" s="1445"/>
      <c r="C132" s="1445"/>
      <c r="D132" s="1445"/>
      <c r="E132" s="1445"/>
      <c r="F132" s="1446"/>
      <c r="G132" s="427"/>
      <c r="H132" s="427"/>
      <c r="I132" s="427"/>
    </row>
    <row r="133" spans="1:9" ht="12.75" customHeight="1" x14ac:dyDescent="0.2">
      <c r="A133" s="427"/>
      <c r="B133" s="1447"/>
      <c r="C133" s="1449"/>
      <c r="D133" s="1447"/>
      <c r="E133" s="1447"/>
      <c r="F133" s="1447"/>
      <c r="G133" s="427"/>
      <c r="H133" s="427"/>
      <c r="I133" s="427"/>
    </row>
    <row r="134" spans="1:9" ht="12.75" customHeight="1" x14ac:dyDescent="0.2">
      <c r="A134" s="427"/>
      <c r="B134" s="1447"/>
      <c r="C134" s="1449"/>
      <c r="D134" s="1447"/>
      <c r="E134" s="1449"/>
      <c r="F134" s="1449"/>
      <c r="G134" s="427"/>
      <c r="H134" s="427"/>
      <c r="I134" s="427"/>
    </row>
    <row r="135" spans="1:9" ht="12.75" customHeight="1" x14ac:dyDescent="0.2">
      <c r="A135" s="427"/>
      <c r="B135" s="1442"/>
      <c r="C135" s="1442"/>
      <c r="D135" s="605"/>
      <c r="E135" s="604"/>
      <c r="F135" s="605"/>
      <c r="G135" s="427"/>
      <c r="H135" s="427"/>
      <c r="I135" s="427"/>
    </row>
    <row r="136" spans="1:9" ht="12.75" customHeight="1" x14ac:dyDescent="0.2">
      <c r="A136" s="427"/>
      <c r="B136" s="1442"/>
      <c r="C136" s="1442"/>
      <c r="D136" s="605"/>
      <c r="E136" s="604"/>
      <c r="F136" s="605"/>
      <c r="G136" s="427"/>
      <c r="H136" s="427"/>
      <c r="I136" s="427"/>
    </row>
    <row r="137" spans="1:9" ht="12.75" customHeight="1" x14ac:dyDescent="0.2">
      <c r="A137" s="427"/>
      <c r="B137" s="1451"/>
      <c r="C137" s="1451"/>
      <c r="D137" s="607"/>
      <c r="E137" s="604"/>
      <c r="F137" s="607"/>
      <c r="G137" s="427"/>
      <c r="H137" s="427"/>
      <c r="I137" s="427"/>
    </row>
    <row r="138" spans="1:9" ht="12.75" customHeight="1" x14ac:dyDescent="0.2">
      <c r="A138" s="427"/>
      <c r="B138" s="427"/>
      <c r="C138" s="427"/>
      <c r="D138" s="427"/>
      <c r="E138" s="427"/>
      <c r="F138" s="427"/>
      <c r="G138" s="427"/>
      <c r="H138" s="427"/>
      <c r="I138" s="427"/>
    </row>
    <row r="139" spans="1:9" ht="12.75" customHeight="1" x14ac:dyDescent="0.2">
      <c r="A139" s="427"/>
      <c r="B139" s="1445"/>
      <c r="C139" s="1445"/>
      <c r="D139" s="1445"/>
      <c r="E139" s="1445"/>
      <c r="F139" s="1446"/>
      <c r="G139" s="427"/>
      <c r="H139" s="427"/>
      <c r="I139" s="427"/>
    </row>
    <row r="140" spans="1:9" ht="12.75" customHeight="1" x14ac:dyDescent="0.2">
      <c r="A140" s="427"/>
      <c r="B140" s="1452"/>
      <c r="C140" s="1446"/>
      <c r="D140" s="1445"/>
      <c r="E140" s="1445"/>
      <c r="F140" s="1445"/>
      <c r="G140" s="427"/>
      <c r="H140" s="427"/>
      <c r="I140" s="427"/>
    </row>
    <row r="141" spans="1:9" ht="12.75" customHeight="1" x14ac:dyDescent="0.2">
      <c r="A141" s="427"/>
      <c r="B141" s="1452"/>
      <c r="C141" s="1446"/>
      <c r="D141" s="1445"/>
      <c r="E141" s="1446"/>
      <c r="F141" s="1445"/>
      <c r="G141" s="427"/>
      <c r="H141" s="427"/>
      <c r="I141" s="427"/>
    </row>
    <row r="142" spans="1:9" ht="12.75" customHeight="1" x14ac:dyDescent="0.2">
      <c r="A142" s="427"/>
      <c r="B142" s="609"/>
      <c r="C142" s="606"/>
      <c r="D142" s="608"/>
      <c r="E142" s="606"/>
      <c r="F142" s="608"/>
      <c r="G142" s="427"/>
      <c r="H142" s="427"/>
      <c r="I142" s="427"/>
    </row>
    <row r="143" spans="1:9" ht="12.75" customHeight="1" x14ac:dyDescent="0.2">
      <c r="A143" s="427"/>
      <c r="B143" s="1451"/>
      <c r="C143" s="1446"/>
      <c r="D143" s="607"/>
      <c r="E143" s="607"/>
      <c r="F143" s="607"/>
      <c r="G143" s="427"/>
      <c r="H143" s="427"/>
      <c r="I143" s="427"/>
    </row>
    <row r="144" spans="1:9" ht="12.75" customHeight="1" x14ac:dyDescent="0.2">
      <c r="A144" s="427"/>
      <c r="B144" s="427"/>
      <c r="C144" s="427"/>
      <c r="D144" s="427"/>
      <c r="E144" s="427"/>
      <c r="F144" s="427"/>
      <c r="G144" s="427"/>
      <c r="H144" s="427"/>
      <c r="I144" s="427"/>
    </row>
    <row r="145" spans="1:10" ht="12.75" customHeight="1" x14ac:dyDescent="0.2">
      <c r="A145" s="427"/>
      <c r="B145" s="427"/>
      <c r="C145" s="427"/>
      <c r="D145" s="427"/>
      <c r="E145" s="427"/>
      <c r="F145" s="427"/>
      <c r="G145" s="427"/>
      <c r="H145" s="427"/>
      <c r="I145" s="427"/>
    </row>
    <row r="146" spans="1:10" ht="12.75" customHeight="1" x14ac:dyDescent="0.2">
      <c r="A146" s="427"/>
      <c r="B146" s="427"/>
      <c r="C146" s="427"/>
      <c r="D146" s="427"/>
      <c r="E146" s="427"/>
      <c r="F146" s="427"/>
      <c r="G146" s="427"/>
      <c r="H146" s="427"/>
      <c r="I146" s="427"/>
    </row>
    <row r="147" spans="1:10" ht="12.75" customHeight="1" x14ac:dyDescent="0.2">
      <c r="A147" s="427"/>
      <c r="B147" s="427"/>
      <c r="C147" s="427"/>
      <c r="D147" s="427"/>
      <c r="E147" s="427"/>
      <c r="F147" s="427"/>
      <c r="G147" s="427"/>
      <c r="H147" s="427"/>
      <c r="I147" s="427"/>
    </row>
    <row r="148" spans="1:10" ht="12.75" customHeight="1" x14ac:dyDescent="0.2">
      <c r="A148" s="427"/>
      <c r="B148" s="471"/>
      <c r="C148" s="427"/>
      <c r="D148" s="427"/>
      <c r="E148" s="427"/>
      <c r="F148" s="427"/>
      <c r="G148" s="427"/>
      <c r="H148" s="427"/>
      <c r="I148" s="427"/>
    </row>
    <row r="149" spans="1:10" ht="12.75" customHeight="1" x14ac:dyDescent="0.2">
      <c r="A149" s="427"/>
      <c r="B149" s="471"/>
      <c r="C149" s="427"/>
      <c r="D149" s="427"/>
      <c r="E149" s="427"/>
      <c r="F149" s="427"/>
      <c r="G149" s="427"/>
      <c r="H149" s="427"/>
      <c r="I149" s="427"/>
    </row>
    <row r="150" spans="1:10" ht="12.75" customHeight="1" x14ac:dyDescent="0.2">
      <c r="A150" s="427"/>
      <c r="B150" s="1452"/>
      <c r="C150" s="1446"/>
      <c r="D150" s="1445"/>
      <c r="E150" s="1445"/>
      <c r="F150" s="1445"/>
      <c r="G150" s="427"/>
      <c r="H150" s="427"/>
      <c r="I150" s="427"/>
    </row>
    <row r="151" spans="1:10" ht="12.75" customHeight="1" x14ac:dyDescent="0.2">
      <c r="A151" s="427"/>
      <c r="B151" s="1452"/>
      <c r="C151" s="1446"/>
      <c r="D151" s="1445"/>
      <c r="E151" s="1446"/>
      <c r="F151" s="1445"/>
      <c r="G151" s="427"/>
      <c r="H151" s="427"/>
      <c r="I151" s="427"/>
    </row>
    <row r="152" spans="1:10" ht="12.75" customHeight="1" x14ac:dyDescent="0.2">
      <c r="A152" s="427"/>
      <c r="B152" s="1442"/>
      <c r="C152" s="1446"/>
      <c r="D152" s="605"/>
      <c r="E152" s="605"/>
      <c r="F152" s="605"/>
      <c r="G152" s="427"/>
      <c r="H152" s="427"/>
      <c r="I152" s="427"/>
    </row>
    <row r="153" spans="1:10" ht="12.75" customHeight="1" x14ac:dyDescent="0.2">
      <c r="A153" s="427"/>
      <c r="B153" s="1442"/>
      <c r="C153" s="1446"/>
      <c r="D153" s="605"/>
      <c r="E153" s="605"/>
      <c r="F153" s="605"/>
      <c r="G153" s="427"/>
      <c r="H153" s="427"/>
      <c r="I153" s="427"/>
    </row>
    <row r="154" spans="1:10" ht="12.75" customHeight="1" x14ac:dyDescent="0.2">
      <c r="A154" s="427"/>
      <c r="B154" s="1442"/>
      <c r="C154" s="1446"/>
      <c r="D154" s="605"/>
      <c r="E154" s="605"/>
      <c r="F154" s="605"/>
      <c r="G154" s="427"/>
      <c r="H154" s="427"/>
      <c r="I154" s="427"/>
    </row>
    <row r="155" spans="1:10" ht="12.75" customHeight="1" x14ac:dyDescent="0.2">
      <c r="A155" s="427"/>
      <c r="B155" s="1451"/>
      <c r="C155" s="1446"/>
      <c r="D155" s="607"/>
      <c r="E155" s="607"/>
      <c r="F155" s="607"/>
      <c r="G155" s="427"/>
      <c r="H155" s="427"/>
      <c r="I155" s="427"/>
    </row>
    <row r="156" spans="1:10" ht="12.75" customHeight="1" x14ac:dyDescent="0.2">
      <c r="A156" s="427"/>
      <c r="B156" s="607"/>
      <c r="C156" s="606"/>
      <c r="D156" s="607"/>
      <c r="E156" s="607"/>
      <c r="F156" s="607"/>
      <c r="G156" s="427"/>
      <c r="H156" s="427"/>
      <c r="I156" s="427"/>
    </row>
    <row r="157" spans="1:10" ht="12.75" customHeight="1" x14ac:dyDescent="0.2">
      <c r="A157" s="427"/>
      <c r="B157" s="607"/>
      <c r="C157" s="606"/>
      <c r="D157" s="607"/>
      <c r="E157" s="607"/>
      <c r="F157" s="607"/>
      <c r="G157" s="427"/>
      <c r="H157" s="427"/>
      <c r="I157" s="427"/>
    </row>
    <row r="158" spans="1:10" ht="12.75" customHeight="1" x14ac:dyDescent="0.2">
      <c r="A158" s="427"/>
      <c r="B158" s="607"/>
      <c r="C158" s="606"/>
      <c r="D158" s="607"/>
      <c r="E158" s="607"/>
      <c r="F158" s="607"/>
      <c r="G158" s="427"/>
      <c r="H158" s="427"/>
      <c r="I158" s="427"/>
      <c r="J158" s="425"/>
    </row>
    <row r="159" spans="1:10" ht="12.75" customHeight="1" x14ac:dyDescent="0.2">
      <c r="A159" s="427"/>
      <c r="B159" s="427"/>
      <c r="C159" s="427"/>
      <c r="D159" s="427"/>
      <c r="E159" s="427"/>
      <c r="F159" s="427"/>
      <c r="G159" s="427"/>
      <c r="H159" s="427"/>
      <c r="I159" s="427"/>
    </row>
    <row r="160" spans="1:10" ht="12.75" customHeight="1" x14ac:dyDescent="0.2">
      <c r="A160" s="427"/>
      <c r="B160" s="471"/>
      <c r="C160" s="427"/>
      <c r="D160" s="427"/>
      <c r="E160" s="427"/>
      <c r="F160" s="427"/>
      <c r="G160" s="427"/>
      <c r="H160" s="427"/>
      <c r="I160" s="427"/>
    </row>
    <row r="161" spans="1:9" ht="12.75" customHeight="1" x14ac:dyDescent="0.2">
      <c r="A161" s="427"/>
      <c r="B161" s="471"/>
      <c r="C161" s="427"/>
      <c r="D161" s="427"/>
      <c r="E161" s="427"/>
      <c r="F161" s="427"/>
      <c r="G161" s="427"/>
      <c r="H161" s="427"/>
      <c r="I161" s="427"/>
    </row>
    <row r="162" spans="1:9" ht="12.75" customHeight="1" x14ac:dyDescent="0.2">
      <c r="A162" s="427"/>
      <c r="B162" s="472"/>
      <c r="C162" s="428"/>
      <c r="D162" s="604"/>
      <c r="E162" s="428"/>
      <c r="F162" s="604"/>
      <c r="G162" s="473"/>
      <c r="H162" s="604"/>
      <c r="I162" s="427"/>
    </row>
    <row r="163" spans="1:9" ht="12.75" customHeight="1" x14ac:dyDescent="0.2">
      <c r="A163" s="427"/>
      <c r="B163" s="472"/>
      <c r="C163" s="427"/>
      <c r="D163" s="427"/>
      <c r="E163" s="427"/>
      <c r="F163" s="604"/>
      <c r="G163" s="472"/>
      <c r="H163" s="604"/>
      <c r="I163" s="427"/>
    </row>
    <row r="164" spans="1:9" ht="12.75" customHeight="1" x14ac:dyDescent="0.2">
      <c r="A164" s="427"/>
      <c r="B164" s="472"/>
      <c r="C164" s="428"/>
      <c r="D164" s="604"/>
      <c r="E164" s="428"/>
      <c r="F164" s="604"/>
      <c r="G164" s="473"/>
      <c r="H164" s="604"/>
      <c r="I164" s="427"/>
    </row>
    <row r="165" spans="1:9" ht="12.75" customHeight="1" x14ac:dyDescent="0.2">
      <c r="A165" s="427"/>
      <c r="B165" s="472"/>
      <c r="C165" s="428"/>
      <c r="D165" s="604"/>
      <c r="E165" s="428"/>
      <c r="F165" s="604"/>
      <c r="G165" s="604"/>
      <c r="H165" s="604"/>
      <c r="I165" s="427"/>
    </row>
    <row r="166" spans="1:9" ht="12.75" customHeight="1" x14ac:dyDescent="0.2">
      <c r="A166" s="427"/>
      <c r="B166" s="604"/>
      <c r="C166" s="604"/>
      <c r="D166" s="604"/>
      <c r="E166" s="604"/>
      <c r="F166" s="604"/>
      <c r="G166" s="604"/>
      <c r="H166" s="604"/>
      <c r="I166" s="427"/>
    </row>
    <row r="167" spans="1:9" ht="12.75" customHeight="1" x14ac:dyDescent="0.2">
      <c r="A167" s="427"/>
      <c r="B167" s="427"/>
      <c r="C167" s="427"/>
      <c r="D167" s="427"/>
      <c r="E167" s="427"/>
      <c r="F167" s="427"/>
      <c r="G167" s="427"/>
      <c r="H167" s="427"/>
      <c r="I167" s="427"/>
    </row>
    <row r="168" spans="1:9" ht="12.75" customHeight="1" x14ac:dyDescent="0.2">
      <c r="A168" s="427"/>
      <c r="B168" s="472"/>
      <c r="C168" s="427"/>
      <c r="D168" s="427"/>
      <c r="E168" s="427"/>
      <c r="F168" s="427"/>
      <c r="G168" s="427"/>
      <c r="H168" s="427"/>
      <c r="I168" s="427"/>
    </row>
    <row r="169" spans="1:9" ht="12.75" customHeight="1" x14ac:dyDescent="0.2">
      <c r="A169" s="427"/>
      <c r="B169" s="474"/>
      <c r="C169" s="427"/>
      <c r="D169" s="427"/>
      <c r="E169" s="427"/>
      <c r="F169" s="427"/>
      <c r="G169" s="427"/>
      <c r="H169" s="427"/>
      <c r="I169" s="427"/>
    </row>
    <row r="170" spans="1:9" ht="12.75" customHeight="1" x14ac:dyDescent="0.2">
      <c r="A170" s="427"/>
      <c r="B170" s="472"/>
      <c r="C170" s="427"/>
      <c r="D170" s="427"/>
      <c r="E170" s="427"/>
      <c r="F170" s="427"/>
      <c r="G170" s="427"/>
      <c r="H170" s="427"/>
      <c r="I170" s="427"/>
    </row>
    <row r="171" spans="1:9" ht="12.75" customHeight="1" x14ac:dyDescent="0.2">
      <c r="A171" s="427"/>
      <c r="B171" s="474"/>
      <c r="C171" s="427"/>
      <c r="D171" s="427"/>
      <c r="E171" s="427"/>
      <c r="F171" s="427"/>
      <c r="G171" s="427"/>
      <c r="H171" s="427"/>
      <c r="I171" s="427"/>
    </row>
    <row r="172" spans="1:9" ht="12.75" customHeight="1" x14ac:dyDescent="0.2">
      <c r="A172" s="427"/>
      <c r="B172" s="1456"/>
      <c r="C172" s="1446"/>
      <c r="D172" s="1446"/>
      <c r="E172" s="1446"/>
      <c r="F172" s="1446"/>
      <c r="G172" s="1446"/>
      <c r="H172" s="1446"/>
      <c r="I172" s="427"/>
    </row>
    <row r="173" spans="1:9" ht="12.75" customHeight="1" x14ac:dyDescent="0.2">
      <c r="A173" s="427"/>
      <c r="B173" s="1446"/>
      <c r="C173" s="1446"/>
      <c r="D173" s="1446"/>
      <c r="E173" s="1446"/>
      <c r="F173" s="1446"/>
      <c r="G173" s="1446"/>
      <c r="H173" s="1446"/>
      <c r="I173" s="427"/>
    </row>
    <row r="174" spans="1:9" ht="12.75" customHeight="1" x14ac:dyDescent="0.2">
      <c r="A174" s="427"/>
      <c r="B174" s="474"/>
      <c r="C174" s="427"/>
      <c r="D174" s="427"/>
      <c r="E174" s="427"/>
      <c r="F174" s="427"/>
      <c r="G174" s="427"/>
      <c r="H174" s="427"/>
      <c r="I174" s="427"/>
    </row>
    <row r="175" spans="1:9" ht="12.75" customHeight="1" x14ac:dyDescent="0.2">
      <c r="A175" s="427"/>
      <c r="B175" s="1456"/>
      <c r="C175" s="1446"/>
      <c r="D175" s="1446"/>
      <c r="E175" s="1446"/>
      <c r="F175" s="1446"/>
      <c r="G175" s="1446"/>
      <c r="H175" s="1446"/>
      <c r="I175" s="427"/>
    </row>
    <row r="176" spans="1:9" ht="12.75" customHeight="1" x14ac:dyDescent="0.2">
      <c r="A176" s="427"/>
      <c r="B176" s="1446"/>
      <c r="C176" s="1446"/>
      <c r="D176" s="1446"/>
      <c r="E176" s="1446"/>
      <c r="F176" s="1446"/>
      <c r="G176" s="1446"/>
      <c r="H176" s="1446"/>
      <c r="I176" s="427"/>
    </row>
    <row r="177" spans="1:9" ht="12.75" customHeight="1" x14ac:dyDescent="0.2">
      <c r="A177" s="427"/>
      <c r="B177" s="1446"/>
      <c r="C177" s="1446"/>
      <c r="D177" s="1446"/>
      <c r="E177" s="1446"/>
      <c r="F177" s="1446"/>
      <c r="G177" s="1446"/>
      <c r="H177" s="1446"/>
      <c r="I177" s="427"/>
    </row>
    <row r="178" spans="1:9" ht="12.75" customHeight="1" x14ac:dyDescent="0.2">
      <c r="A178" s="427"/>
      <c r="B178" s="604"/>
      <c r="C178" s="427"/>
      <c r="D178" s="427"/>
      <c r="E178" s="427"/>
      <c r="F178" s="427"/>
      <c r="G178" s="427"/>
      <c r="H178" s="427"/>
      <c r="I178" s="427"/>
    </row>
    <row r="179" spans="1:9" ht="12.75" customHeight="1" x14ac:dyDescent="0.2">
      <c r="A179" s="427"/>
      <c r="B179" s="427"/>
      <c r="C179" s="427"/>
      <c r="D179" s="427"/>
      <c r="E179" s="427"/>
      <c r="F179" s="427"/>
      <c r="G179" s="427"/>
      <c r="H179" s="427"/>
      <c r="I179" s="427"/>
    </row>
    <row r="180" spans="1:9" ht="12.75" customHeight="1" x14ac:dyDescent="0.3">
      <c r="A180" s="475"/>
      <c r="B180" s="427"/>
      <c r="C180" s="427"/>
      <c r="D180" s="427"/>
      <c r="E180" s="427"/>
      <c r="F180" s="427"/>
      <c r="G180" s="427"/>
      <c r="H180" s="427"/>
      <c r="I180" s="427"/>
    </row>
    <row r="181" spans="1:9" ht="12.75" customHeight="1" x14ac:dyDescent="0.2">
      <c r="A181" s="427"/>
      <c r="B181" s="427"/>
      <c r="C181" s="427"/>
      <c r="D181" s="427"/>
      <c r="E181" s="427"/>
      <c r="F181" s="427"/>
      <c r="G181" s="427"/>
      <c r="H181" s="427"/>
      <c r="I181" s="427"/>
    </row>
    <row r="182" spans="1:9" ht="12.75" customHeight="1" x14ac:dyDescent="0.2">
      <c r="A182" s="427"/>
      <c r="B182" s="476"/>
      <c r="C182" s="606"/>
      <c r="D182" s="427"/>
      <c r="E182" s="606"/>
      <c r="F182" s="427"/>
      <c r="G182" s="427"/>
      <c r="H182" s="427"/>
      <c r="I182" s="427"/>
    </row>
    <row r="183" spans="1:9" ht="12.75" customHeight="1" x14ac:dyDescent="0.2">
      <c r="B183" s="1453"/>
      <c r="C183" s="1454"/>
      <c r="D183" s="1454"/>
      <c r="E183" s="1454"/>
    </row>
    <row r="184" spans="1:9" ht="12.75" customHeight="1" x14ac:dyDescent="0.2">
      <c r="B184" s="1453"/>
      <c r="C184" s="1454"/>
      <c r="D184" s="1454"/>
      <c r="E184" s="1454"/>
    </row>
    <row r="185" spans="1:9" ht="12.75" customHeight="1" x14ac:dyDescent="0.2">
      <c r="B185" s="1453"/>
      <c r="C185" s="1454"/>
      <c r="D185" s="1454"/>
      <c r="E185" s="1454"/>
    </row>
    <row r="186" spans="1:9" ht="12.75" customHeight="1" x14ac:dyDescent="0.2">
      <c r="B186" s="1453"/>
      <c r="C186" s="1454"/>
      <c r="D186" s="1454"/>
      <c r="E186" s="1454"/>
    </row>
    <row r="187" spans="1:9" ht="12.75" customHeight="1" x14ac:dyDescent="0.2">
      <c r="B187" s="1455"/>
      <c r="C187" s="1454"/>
      <c r="D187" s="1454"/>
      <c r="E187" s="1454"/>
    </row>
    <row r="188" spans="1:9" ht="12.75" customHeight="1" x14ac:dyDescent="0.2">
      <c r="B188" s="477"/>
      <c r="C188" s="478"/>
      <c r="D188" s="479"/>
      <c r="E188" s="606"/>
    </row>
    <row r="189" spans="1:9" ht="12.75" customHeight="1" x14ac:dyDescent="0.2">
      <c r="B189" s="609"/>
      <c r="C189" s="480"/>
      <c r="D189" s="481"/>
      <c r="E189" s="480"/>
    </row>
    <row r="190" spans="1:9" ht="12.75" customHeight="1" x14ac:dyDescent="0.2">
      <c r="B190" s="606"/>
      <c r="C190" s="482"/>
      <c r="D190" s="481"/>
      <c r="E190" s="480"/>
    </row>
    <row r="191" spans="1:9" ht="12.75" customHeight="1" x14ac:dyDescent="0.2">
      <c r="B191" s="606"/>
      <c r="C191" s="606"/>
      <c r="D191" s="427"/>
      <c r="E191" s="483"/>
    </row>
    <row r="192" spans="1:9" ht="12.75" customHeight="1" x14ac:dyDescent="0.2">
      <c r="B192" s="606"/>
      <c r="C192" s="606"/>
      <c r="D192" s="427"/>
      <c r="E192" s="427"/>
    </row>
    <row r="193" spans="2:5" ht="12.75" customHeight="1" x14ac:dyDescent="0.2">
      <c r="B193" s="606"/>
      <c r="C193" s="606"/>
      <c r="D193" s="427"/>
      <c r="E193" s="427"/>
    </row>
    <row r="194" spans="2:5" ht="12.75" customHeight="1" x14ac:dyDescent="0.2">
      <c r="B194" s="606"/>
      <c r="C194" s="606"/>
      <c r="D194" s="427"/>
      <c r="E194" s="427"/>
    </row>
    <row r="195" spans="2:5" ht="12.75" customHeight="1" x14ac:dyDescent="0.2">
      <c r="B195" s="606"/>
      <c r="C195" s="606"/>
      <c r="D195" s="427"/>
      <c r="E195" s="427"/>
    </row>
    <row r="196" spans="2:5" ht="12.75" customHeight="1" x14ac:dyDescent="0.2">
      <c r="B196" s="606"/>
      <c r="C196" s="606"/>
      <c r="D196" s="427"/>
      <c r="E196" s="483"/>
    </row>
    <row r="197" spans="2:5" ht="12.75" customHeight="1" x14ac:dyDescent="0.2">
      <c r="B197" s="606"/>
      <c r="C197" s="606"/>
      <c r="D197" s="427"/>
      <c r="E197" s="427"/>
    </row>
    <row r="198" spans="2:5" ht="12.75" customHeight="1" x14ac:dyDescent="0.2">
      <c r="B198" s="606"/>
      <c r="C198" s="606"/>
      <c r="D198" s="427"/>
      <c r="E198" s="427"/>
    </row>
    <row r="199" spans="2:5" ht="12.75" customHeight="1" x14ac:dyDescent="0.2">
      <c r="B199" s="606"/>
      <c r="C199" s="606"/>
      <c r="D199" s="427"/>
      <c r="E199" s="606"/>
    </row>
    <row r="200" spans="2:5" ht="12.75" customHeight="1" x14ac:dyDescent="0.2">
      <c r="B200" s="606"/>
      <c r="C200" s="606"/>
      <c r="D200" s="427"/>
      <c r="E200" s="606"/>
    </row>
    <row r="201" spans="2:5" ht="12.75" customHeight="1" x14ac:dyDescent="0.2">
      <c r="B201" s="427"/>
      <c r="C201" s="606"/>
      <c r="D201" s="427"/>
      <c r="E201" s="606"/>
    </row>
    <row r="202" spans="2:5" ht="12.75" customHeight="1" x14ac:dyDescent="0.2">
      <c r="B202" s="606"/>
      <c r="C202" s="606"/>
      <c r="D202" s="427"/>
      <c r="E202" s="606"/>
    </row>
    <row r="203" spans="2:5" ht="12.75" customHeight="1" x14ac:dyDescent="0.2">
      <c r="B203" s="606"/>
      <c r="C203" s="606"/>
      <c r="D203" s="427"/>
      <c r="E203" s="483"/>
    </row>
    <row r="204" spans="2:5" ht="12.75" customHeight="1" x14ac:dyDescent="0.2">
      <c r="B204" s="606"/>
      <c r="C204" s="606"/>
      <c r="D204" s="427"/>
      <c r="E204" s="427"/>
    </row>
    <row r="205" spans="2:5" ht="12.75" customHeight="1" x14ac:dyDescent="0.2">
      <c r="B205" s="606"/>
      <c r="C205" s="606"/>
      <c r="D205" s="427"/>
      <c r="E205" s="606"/>
    </row>
    <row r="206" spans="2:5" ht="12.75" customHeight="1" x14ac:dyDescent="0.2">
      <c r="B206" s="606"/>
      <c r="C206" s="606"/>
      <c r="D206" s="427"/>
      <c r="E206" s="606"/>
    </row>
    <row r="207" spans="2:5" ht="12.75" customHeight="1" x14ac:dyDescent="0.2">
      <c r="B207" s="606"/>
      <c r="C207" s="606"/>
      <c r="D207" s="427"/>
      <c r="E207" s="606"/>
    </row>
    <row r="208" spans="2:5" ht="12.75" customHeight="1" x14ac:dyDescent="0.2">
      <c r="B208" s="606"/>
      <c r="C208" s="606"/>
      <c r="D208" s="427"/>
      <c r="E208" s="606"/>
    </row>
    <row r="209" spans="2:5" ht="12.75" customHeight="1" x14ac:dyDescent="0.2">
      <c r="B209" s="606"/>
      <c r="C209" s="606"/>
      <c r="D209" s="427"/>
      <c r="E209" s="606"/>
    </row>
    <row r="210" spans="2:5" ht="12.75" customHeight="1" x14ac:dyDescent="0.2">
      <c r="B210" s="606"/>
      <c r="C210" s="606"/>
      <c r="D210" s="427"/>
      <c r="E210" s="606"/>
    </row>
    <row r="211" spans="2:5" ht="12.75" customHeight="1" x14ac:dyDescent="0.2">
      <c r="B211" s="606"/>
      <c r="C211" s="606"/>
      <c r="D211" s="427"/>
      <c r="E211" s="606"/>
    </row>
    <row r="212" spans="2:5" ht="12.75" customHeight="1" x14ac:dyDescent="0.2">
      <c r="B212" s="606"/>
      <c r="C212" s="606"/>
      <c r="D212" s="427"/>
      <c r="E212" s="606"/>
    </row>
    <row r="213" spans="2:5" ht="12.75" customHeight="1" x14ac:dyDescent="0.2">
      <c r="B213" s="606"/>
      <c r="C213" s="606"/>
      <c r="D213" s="427"/>
      <c r="E213" s="606"/>
    </row>
    <row r="214" spans="2:5" ht="12.75" customHeight="1" x14ac:dyDescent="0.2">
      <c r="B214" s="606"/>
      <c r="C214" s="606"/>
      <c r="D214" s="427"/>
      <c r="E214" s="606"/>
    </row>
    <row r="215" spans="2:5" ht="12.75" customHeight="1" x14ac:dyDescent="0.2">
      <c r="B215" s="606"/>
      <c r="C215" s="606"/>
      <c r="D215" s="427"/>
      <c r="E215" s="483"/>
    </row>
    <row r="216" spans="2:5" ht="12.75" customHeight="1" x14ac:dyDescent="0.2">
      <c r="B216" s="606"/>
      <c r="C216" s="606"/>
      <c r="D216" s="427"/>
      <c r="E216" s="483"/>
    </row>
    <row r="217" spans="2:5" ht="12.75" customHeight="1" x14ac:dyDescent="0.2">
      <c r="B217" s="606"/>
      <c r="C217" s="606"/>
      <c r="D217" s="427"/>
      <c r="E217" s="483"/>
    </row>
    <row r="218" spans="2:5" ht="12.75" customHeight="1" x14ac:dyDescent="0.2">
      <c r="B218" s="606"/>
      <c r="C218" s="606"/>
      <c r="D218" s="427"/>
      <c r="E218" s="427"/>
    </row>
    <row r="219" spans="2:5" ht="12.75" customHeight="1" x14ac:dyDescent="0.2">
      <c r="B219" s="427"/>
      <c r="C219" s="606"/>
      <c r="D219" s="427"/>
      <c r="E219" s="606"/>
    </row>
    <row r="220" spans="2:5" ht="12.75" customHeight="1" x14ac:dyDescent="0.2">
      <c r="B220" s="606"/>
      <c r="C220" s="606"/>
      <c r="D220" s="427"/>
      <c r="E220" s="427"/>
    </row>
    <row r="221" spans="2:5" ht="12.75" customHeight="1" x14ac:dyDescent="0.2">
      <c r="B221" s="606"/>
      <c r="C221" s="606"/>
      <c r="D221" s="427"/>
      <c r="E221" s="606"/>
    </row>
    <row r="222" spans="2:5" ht="12.75" customHeight="1" x14ac:dyDescent="0.2">
      <c r="B222" s="606"/>
      <c r="C222" s="606"/>
      <c r="D222" s="427"/>
      <c r="E222" s="483"/>
    </row>
    <row r="223" spans="2:5" ht="12.75" customHeight="1" x14ac:dyDescent="0.2">
      <c r="B223" s="606"/>
      <c r="C223" s="606"/>
      <c r="D223" s="427"/>
      <c r="E223" s="606"/>
    </row>
    <row r="224" spans="2:5" ht="12.75" customHeight="1" x14ac:dyDescent="0.2">
      <c r="B224" s="606"/>
      <c r="C224" s="606"/>
      <c r="D224" s="427"/>
      <c r="E224" s="606"/>
    </row>
    <row r="225" spans="2:5" ht="12.75" customHeight="1" x14ac:dyDescent="0.2">
      <c r="B225" s="606"/>
      <c r="C225" s="606"/>
      <c r="D225" s="427"/>
      <c r="E225" s="606"/>
    </row>
    <row r="226" spans="2:5" ht="12.75" customHeight="1" x14ac:dyDescent="0.2">
      <c r="B226" s="606"/>
      <c r="C226" s="606"/>
      <c r="D226" s="427"/>
      <c r="E226" s="606"/>
    </row>
    <row r="227" spans="2:5" ht="12.75" customHeight="1" x14ac:dyDescent="0.2">
      <c r="B227" s="606"/>
      <c r="C227" s="606"/>
      <c r="D227" s="427"/>
      <c r="E227" s="483"/>
    </row>
    <row r="228" spans="2:5" ht="12.75" customHeight="1" x14ac:dyDescent="0.2">
      <c r="B228" s="606"/>
      <c r="C228" s="606"/>
      <c r="D228" s="427"/>
      <c r="E228" s="606"/>
    </row>
    <row r="229" spans="2:5" ht="12.75" customHeight="1" x14ac:dyDescent="0.2">
      <c r="B229" s="606"/>
      <c r="C229" s="606"/>
      <c r="D229" s="427"/>
      <c r="E229" s="606"/>
    </row>
    <row r="230" spans="2:5" ht="12.75" customHeight="1" x14ac:dyDescent="0.2">
      <c r="B230" s="606"/>
      <c r="C230" s="606"/>
      <c r="D230" s="427"/>
      <c r="E230" s="606"/>
    </row>
    <row r="231" spans="2:5" ht="12.75" customHeight="1" x14ac:dyDescent="0.2">
      <c r="B231" s="606"/>
      <c r="C231" s="606"/>
      <c r="D231" s="427"/>
      <c r="E231" s="606"/>
    </row>
    <row r="232" spans="2:5" ht="12.75" customHeight="1" x14ac:dyDescent="0.2">
      <c r="B232" s="606"/>
      <c r="C232" s="606"/>
      <c r="D232" s="427"/>
      <c r="E232" s="606"/>
    </row>
  </sheetData>
  <sheetProtection formatCells="0" formatColumns="0" formatRows="0"/>
  <mergeCells count="52">
    <mergeCell ref="B184:E184"/>
    <mergeCell ref="B185:E185"/>
    <mergeCell ref="B186:E186"/>
    <mergeCell ref="B187:E187"/>
    <mergeCell ref="B153:C153"/>
    <mergeCell ref="B154:C154"/>
    <mergeCell ref="B155:C155"/>
    <mergeCell ref="B172:H173"/>
    <mergeCell ref="B175:H177"/>
    <mergeCell ref="B183:E183"/>
    <mergeCell ref="B152:C152"/>
    <mergeCell ref="B135:C135"/>
    <mergeCell ref="B136:C136"/>
    <mergeCell ref="B137:C137"/>
    <mergeCell ref="B139:F139"/>
    <mergeCell ref="B140:C141"/>
    <mergeCell ref="D140:D141"/>
    <mergeCell ref="E140:E141"/>
    <mergeCell ref="F140:F141"/>
    <mergeCell ref="B143:C143"/>
    <mergeCell ref="B150:C151"/>
    <mergeCell ref="D150:D151"/>
    <mergeCell ref="E150:E151"/>
    <mergeCell ref="F150:F151"/>
    <mergeCell ref="B125:C125"/>
    <mergeCell ref="B126:C126"/>
    <mergeCell ref="B127:C127"/>
    <mergeCell ref="B132:F132"/>
    <mergeCell ref="B133:C134"/>
    <mergeCell ref="D133:D134"/>
    <mergeCell ref="E133:E134"/>
    <mergeCell ref="F133:F134"/>
    <mergeCell ref="B124:C124"/>
    <mergeCell ref="B112:H112"/>
    <mergeCell ref="F113:G113"/>
    <mergeCell ref="B116:F116"/>
    <mergeCell ref="B117:C118"/>
    <mergeCell ref="D117:D118"/>
    <mergeCell ref="E117:E118"/>
    <mergeCell ref="F117:F118"/>
    <mergeCell ref="B119:C119"/>
    <mergeCell ref="B120:C120"/>
    <mergeCell ref="B121:C121"/>
    <mergeCell ref="B122:C122"/>
    <mergeCell ref="B123:C123"/>
    <mergeCell ref="A1:L1"/>
    <mergeCell ref="A2:L2"/>
    <mergeCell ref="F5:H5"/>
    <mergeCell ref="F6:F10"/>
    <mergeCell ref="G6:H6"/>
    <mergeCell ref="G7:G10"/>
    <mergeCell ref="H7:H10"/>
  </mergeCells>
  <pageMargins left="0.7" right="0.7" top="0.75" bottom="0.75" header="0.3" footer="0.3"/>
  <pageSetup scale="87" orientation="portrait" r:id="rId1"/>
  <headerFooter alignWithMargins="0">
    <oddFooter>&amp;R&amp;A,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F41"/>
  <sheetViews>
    <sheetView topLeftCell="A10" workbookViewId="0">
      <selection activeCell="C41" sqref="C41"/>
    </sheetView>
  </sheetViews>
  <sheetFormatPr defaultColWidth="9.140625" defaultRowHeight="15" x14ac:dyDescent="0.25"/>
  <cols>
    <col min="1" max="1" width="1.42578125" style="255" customWidth="1"/>
    <col min="2" max="2" width="13.7109375" style="364" customWidth="1"/>
    <col min="3" max="3" width="56.5703125" style="365" customWidth="1"/>
    <col min="4" max="4" width="15.7109375" style="365" bestFit="1" customWidth="1"/>
    <col min="5" max="5" width="16.7109375" style="366" customWidth="1"/>
    <col min="6" max="6" width="13.28515625" style="365" customWidth="1"/>
    <col min="7" max="16384" width="9.140625" style="262"/>
  </cols>
  <sheetData>
    <row r="1" spans="1:6" ht="18.75" x14ac:dyDescent="0.2">
      <c r="A1" s="1457" t="s">
        <v>488</v>
      </c>
      <c r="B1" s="1458"/>
      <c r="C1" s="1458"/>
      <c r="D1" s="1458"/>
      <c r="E1" s="1458"/>
      <c r="F1" s="358"/>
    </row>
    <row r="2" spans="1:6" ht="18.75" x14ac:dyDescent="0.2">
      <c r="A2" s="1457" t="s">
        <v>854</v>
      </c>
      <c r="B2" s="1458"/>
      <c r="C2" s="1458"/>
      <c r="D2" s="1458"/>
      <c r="E2" s="1458"/>
      <c r="F2" s="358"/>
    </row>
    <row r="3" spans="1:6" ht="18.75" x14ac:dyDescent="0.2">
      <c r="A3" s="611"/>
      <c r="B3" s="612"/>
      <c r="C3" s="612"/>
      <c r="D3" s="612"/>
      <c r="E3" s="612"/>
      <c r="F3" s="358"/>
    </row>
    <row r="5" spans="1:6" x14ac:dyDescent="0.25">
      <c r="A5" s="255" t="s">
        <v>855</v>
      </c>
      <c r="B5" s="261"/>
      <c r="C5" s="262"/>
      <c r="D5" s="262"/>
      <c r="E5" s="257"/>
      <c r="F5" s="262"/>
    </row>
    <row r="6" spans="1:6" ht="15" customHeight="1" x14ac:dyDescent="0.25">
      <c r="B6" s="1459" t="s">
        <v>856</v>
      </c>
      <c r="C6" s="1459"/>
      <c r="D6" s="256" t="s">
        <v>857</v>
      </c>
      <c r="E6" s="257"/>
      <c r="F6" s="262"/>
    </row>
    <row r="7" spans="1:6" x14ac:dyDescent="0.25">
      <c r="B7" s="613"/>
      <c r="C7" s="613"/>
      <c r="D7" s="613"/>
      <c r="E7" s="262"/>
      <c r="F7" s="262"/>
    </row>
    <row r="8" spans="1:6" ht="30" x14ac:dyDescent="0.2">
      <c r="A8" s="258" t="s">
        <v>172</v>
      </c>
      <c r="B8" s="259"/>
      <c r="C8" s="259"/>
      <c r="D8" s="260" t="s">
        <v>171</v>
      </c>
      <c r="E8" s="359" t="s">
        <v>858</v>
      </c>
      <c r="F8" s="262"/>
    </row>
    <row r="9" spans="1:6" x14ac:dyDescent="0.25">
      <c r="B9" s="261"/>
      <c r="C9" s="262"/>
      <c r="D9" s="263"/>
      <c r="E9" s="360"/>
      <c r="F9" s="262"/>
    </row>
    <row r="10" spans="1:6" x14ac:dyDescent="0.25">
      <c r="B10" s="264" t="s">
        <v>859</v>
      </c>
      <c r="C10" s="262"/>
      <c r="D10" s="265">
        <f>'6B LIHTC Budget'!G110</f>
        <v>0</v>
      </c>
      <c r="E10" s="265">
        <f>'6B LIHTC Budget'!H110</f>
        <v>0</v>
      </c>
      <c r="F10" s="262"/>
    </row>
    <row r="11" spans="1:6" x14ac:dyDescent="0.25">
      <c r="B11" s="261" t="s">
        <v>173</v>
      </c>
      <c r="C11" s="262"/>
      <c r="D11" s="266">
        <v>0</v>
      </c>
      <c r="E11" s="266">
        <v>0</v>
      </c>
      <c r="F11" s="262"/>
    </row>
    <row r="12" spans="1:6" x14ac:dyDescent="0.25">
      <c r="B12" s="261" t="s">
        <v>174</v>
      </c>
      <c r="C12" s="262"/>
      <c r="D12" s="266">
        <v>0</v>
      </c>
      <c r="E12" s="266">
        <v>0</v>
      </c>
      <c r="F12" s="262"/>
    </row>
    <row r="13" spans="1:6" ht="24.75" customHeight="1" x14ac:dyDescent="0.25">
      <c r="B13" s="1460" t="s">
        <v>175</v>
      </c>
      <c r="C13" s="1460"/>
      <c r="D13" s="266">
        <v>0</v>
      </c>
      <c r="E13" s="266">
        <v>0</v>
      </c>
      <c r="F13" s="262"/>
    </row>
    <row r="14" spans="1:6" x14ac:dyDescent="0.25">
      <c r="B14" s="267" t="s">
        <v>176</v>
      </c>
      <c r="C14" s="270"/>
      <c r="D14" s="268">
        <v>0</v>
      </c>
      <c r="E14" s="268">
        <v>0</v>
      </c>
      <c r="F14" s="262"/>
    </row>
    <row r="15" spans="1:6" x14ac:dyDescent="0.25">
      <c r="B15" s="264" t="s">
        <v>177</v>
      </c>
      <c r="C15" s="262"/>
      <c r="D15" s="265">
        <f>SUM(D10,D11:D14)</f>
        <v>0</v>
      </c>
      <c r="E15" s="265">
        <f>SUM(E10,E11:E14)</f>
        <v>0</v>
      </c>
      <c r="F15" s="262"/>
    </row>
    <row r="16" spans="1:6" x14ac:dyDescent="0.25">
      <c r="B16" s="261"/>
      <c r="C16" s="262"/>
      <c r="D16" s="265"/>
      <c r="E16" s="265"/>
      <c r="F16" s="262"/>
    </row>
    <row r="17" spans="1:6" x14ac:dyDescent="0.25">
      <c r="B17" s="262" t="str">
        <f>B15</f>
        <v>Adjusted Eligible Basis</v>
      </c>
      <c r="C17" s="262"/>
      <c r="D17" s="265">
        <f>D15</f>
        <v>0</v>
      </c>
      <c r="E17" s="265">
        <f>E15</f>
        <v>0</v>
      </c>
      <c r="F17" s="262"/>
    </row>
    <row r="18" spans="1:6" x14ac:dyDescent="0.25">
      <c r="B18" s="262" t="s">
        <v>860</v>
      </c>
      <c r="C18" s="262"/>
      <c r="D18" s="798">
        <v>1</v>
      </c>
      <c r="E18" s="269">
        <f>IF(D6="yes", 130%, 100%)</f>
        <v>1</v>
      </c>
      <c r="F18" s="262"/>
    </row>
    <row r="19" spans="1:6" x14ac:dyDescent="0.25">
      <c r="B19" s="270" t="s">
        <v>861</v>
      </c>
      <c r="C19" s="270"/>
      <c r="D19" s="271">
        <v>1</v>
      </c>
      <c r="E19" s="271">
        <v>1</v>
      </c>
      <c r="F19" s="262"/>
    </row>
    <row r="20" spans="1:6" x14ac:dyDescent="0.25">
      <c r="B20" s="255" t="s">
        <v>178</v>
      </c>
      <c r="C20" s="262"/>
      <c r="D20" s="265">
        <f>(D17*D18)*D19</f>
        <v>0</v>
      </c>
      <c r="E20" s="265">
        <f>(E17*E18)*E19</f>
        <v>0</v>
      </c>
      <c r="F20" s="262"/>
    </row>
    <row r="21" spans="1:6" x14ac:dyDescent="0.25">
      <c r="B21" s="261"/>
      <c r="C21" s="262"/>
      <c r="D21" s="262"/>
      <c r="E21" s="262"/>
      <c r="F21" s="262"/>
    </row>
    <row r="22" spans="1:6" x14ac:dyDescent="0.25">
      <c r="B22" s="261" t="s">
        <v>178</v>
      </c>
      <c r="C22" s="262"/>
      <c r="D22" s="361">
        <f>D20</f>
        <v>0</v>
      </c>
      <c r="E22" s="361">
        <f>E20</f>
        <v>0</v>
      </c>
      <c r="F22" s="262"/>
    </row>
    <row r="23" spans="1:6" x14ac:dyDescent="0.25">
      <c r="B23" s="267" t="s">
        <v>862</v>
      </c>
      <c r="C23" s="270"/>
      <c r="D23" s="799">
        <v>0.04</v>
      </c>
      <c r="E23" s="799">
        <v>0.04</v>
      </c>
      <c r="F23" s="262"/>
    </row>
    <row r="24" spans="1:6" x14ac:dyDescent="0.25">
      <c r="B24" s="264" t="s">
        <v>863</v>
      </c>
      <c r="C24" s="262"/>
      <c r="D24" s="265">
        <f>D22*D23</f>
        <v>0</v>
      </c>
      <c r="E24" s="265">
        <f>E22*E23</f>
        <v>0</v>
      </c>
      <c r="F24" s="262"/>
    </row>
    <row r="25" spans="1:6" x14ac:dyDescent="0.25">
      <c r="B25" s="261"/>
      <c r="C25" s="262"/>
      <c r="D25" s="262"/>
      <c r="E25" s="262"/>
      <c r="F25" s="262"/>
    </row>
    <row r="26" spans="1:6" x14ac:dyDescent="0.25">
      <c r="B26" s="264" t="s">
        <v>864</v>
      </c>
      <c r="C26" s="262"/>
      <c r="D26" s="262"/>
      <c r="E26" s="285">
        <f>D24+E24</f>
        <v>0</v>
      </c>
      <c r="F26" s="262"/>
    </row>
    <row r="27" spans="1:6" x14ac:dyDescent="0.25">
      <c r="B27" s="261"/>
      <c r="C27" s="262"/>
      <c r="D27" s="262"/>
      <c r="E27" s="262"/>
      <c r="F27" s="262"/>
    </row>
    <row r="28" spans="1:6" ht="30" customHeight="1" x14ac:dyDescent="0.2">
      <c r="A28" s="258" t="s">
        <v>179</v>
      </c>
      <c r="B28" s="272"/>
      <c r="C28" s="273"/>
      <c r="D28" s="273"/>
      <c r="E28" s="274"/>
      <c r="F28" s="262"/>
    </row>
    <row r="29" spans="1:6" x14ac:dyDescent="0.25">
      <c r="B29" s="261"/>
      <c r="C29" s="262"/>
      <c r="D29" s="262"/>
      <c r="E29" s="257"/>
      <c r="F29" s="262"/>
    </row>
    <row r="30" spans="1:6" x14ac:dyDescent="0.25">
      <c r="B30" s="275" t="s">
        <v>865</v>
      </c>
      <c r="C30" s="276"/>
      <c r="D30" s="276"/>
      <c r="E30" s="265">
        <f>'6A Sources and Uses'!K118</f>
        <v>0</v>
      </c>
      <c r="F30" s="257"/>
    </row>
    <row r="31" spans="1:6" x14ac:dyDescent="0.25">
      <c r="B31" s="277" t="s">
        <v>866</v>
      </c>
      <c r="C31" s="270"/>
      <c r="D31" s="270"/>
      <c r="E31" s="362">
        <f>-('7A Financing Terms'!H17)</f>
        <v>0</v>
      </c>
      <c r="F31" s="262"/>
    </row>
    <row r="32" spans="1:6" x14ac:dyDescent="0.25">
      <c r="B32" s="264" t="s">
        <v>180</v>
      </c>
      <c r="C32" s="255"/>
      <c r="D32" s="255"/>
      <c r="E32" s="265">
        <f>SUM(E30:E31)</f>
        <v>0</v>
      </c>
      <c r="F32" s="262"/>
    </row>
    <row r="33" spans="1:6" x14ac:dyDescent="0.25">
      <c r="B33" s="261"/>
      <c r="C33" s="262"/>
      <c r="D33" s="262"/>
      <c r="E33" s="265"/>
      <c r="F33" s="262"/>
    </row>
    <row r="34" spans="1:6" x14ac:dyDescent="0.25">
      <c r="B34" s="261" t="s">
        <v>180</v>
      </c>
      <c r="C34" s="262"/>
      <c r="D34" s="262"/>
      <c r="E34" s="265">
        <f>E32</f>
        <v>0</v>
      </c>
      <c r="F34" s="262"/>
    </row>
    <row r="35" spans="1:6" x14ac:dyDescent="0.25">
      <c r="B35" s="278" t="s">
        <v>867</v>
      </c>
      <c r="C35" s="279"/>
      <c r="D35" s="280"/>
      <c r="E35" s="281"/>
      <c r="F35" s="262"/>
    </row>
    <row r="36" spans="1:6" x14ac:dyDescent="0.25">
      <c r="B36" s="282" t="s">
        <v>181</v>
      </c>
      <c r="C36" s="270"/>
      <c r="D36" s="270"/>
      <c r="E36" s="283">
        <v>10</v>
      </c>
      <c r="F36" s="262"/>
    </row>
    <row r="37" spans="1:6" x14ac:dyDescent="0.25">
      <c r="B37" s="284" t="s">
        <v>182</v>
      </c>
      <c r="C37" s="262"/>
      <c r="D37" s="262"/>
      <c r="E37" s="285">
        <f>IFERROR(E34/E35/10, 0)</f>
        <v>0</v>
      </c>
      <c r="F37" s="262"/>
    </row>
    <row r="38" spans="1:6" ht="15.75" thickBot="1" x14ac:dyDescent="0.3">
      <c r="B38" s="261"/>
      <c r="C38" s="262"/>
      <c r="D38" s="262"/>
      <c r="E38" s="262"/>
      <c r="F38" s="257"/>
    </row>
    <row r="39" spans="1:6" s="363" customFormat="1" ht="30" customHeight="1" thickBot="1" x14ac:dyDescent="0.3">
      <c r="A39" s="286" t="s">
        <v>183</v>
      </c>
      <c r="B39" s="287"/>
      <c r="C39" s="287"/>
      <c r="D39" s="288"/>
      <c r="E39" s="289">
        <f>MIN(E26,E37)</f>
        <v>0</v>
      </c>
    </row>
    <row r="40" spans="1:6" ht="15" customHeight="1" x14ac:dyDescent="0.2">
      <c r="A40" s="1461"/>
      <c r="B40" s="1461"/>
      <c r="C40" s="1461"/>
      <c r="D40" s="1461"/>
      <c r="E40" s="1461"/>
      <c r="F40" s="262"/>
    </row>
    <row r="41" spans="1:6" x14ac:dyDescent="0.25">
      <c r="C41" s="1241"/>
    </row>
  </sheetData>
  <sheetProtection formatCells="0" formatColumns="0" formatRows="0"/>
  <mergeCells count="5">
    <mergeCell ref="A1:E1"/>
    <mergeCell ref="A2:E2"/>
    <mergeCell ref="B6:C6"/>
    <mergeCell ref="B13:C13"/>
    <mergeCell ref="A40:E40"/>
  </mergeCells>
  <pageMargins left="0.7" right="0.7" top="0.75" bottom="0.75" header="0.3" footer="0.3"/>
  <pageSetup scale="86" fitToHeight="0" orientation="portrait" r:id="rId1"/>
  <headerFooter>
    <oddFooter>&amp;R&amp;A, &amp;P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47"/>
  <sheetViews>
    <sheetView workbookViewId="0">
      <selection activeCell="Q12" sqref="Q12"/>
    </sheetView>
  </sheetViews>
  <sheetFormatPr defaultColWidth="8.85546875" defaultRowHeight="15" x14ac:dyDescent="0.25"/>
  <cols>
    <col min="1" max="1" width="1.7109375" style="307" customWidth="1"/>
    <col min="2" max="2" width="4" style="307" customWidth="1"/>
    <col min="3" max="3" width="2.85546875" style="307" customWidth="1"/>
    <col min="4" max="4" width="1" style="307" customWidth="1"/>
    <col min="5" max="5" width="2.85546875" style="307" customWidth="1"/>
    <col min="6" max="6" width="10.42578125" style="307" customWidth="1"/>
    <col min="7" max="8" width="14.28515625" style="307" customWidth="1"/>
    <col min="9" max="9" width="2.85546875" style="307" customWidth="1"/>
    <col min="10" max="10" width="1" style="307" customWidth="1"/>
    <col min="11" max="11" width="10.42578125" style="307" customWidth="1"/>
    <col min="12" max="12" width="14.28515625" style="307" customWidth="1"/>
    <col min="13" max="13" width="19.42578125" style="307" customWidth="1"/>
    <col min="14" max="14" width="1.7109375" style="307" customWidth="1"/>
    <col min="15" max="16384" width="8.85546875" style="307"/>
  </cols>
  <sheetData>
    <row r="1" spans="1:14" ht="18.75" x14ac:dyDescent="0.3">
      <c r="A1" s="308"/>
      <c r="B1" s="1482" t="s">
        <v>492</v>
      </c>
      <c r="C1" s="1482"/>
      <c r="D1" s="1482"/>
      <c r="E1" s="1482"/>
      <c r="F1" s="1482"/>
      <c r="G1" s="1482"/>
      <c r="H1" s="1482"/>
      <c r="I1" s="1482"/>
      <c r="J1" s="1482"/>
      <c r="K1" s="1482"/>
      <c r="L1" s="1482"/>
      <c r="M1" s="1482"/>
    </row>
    <row r="2" spans="1:14" ht="15" customHeight="1" x14ac:dyDescent="0.25">
      <c r="A2" s="801"/>
      <c r="C2" s="801"/>
      <c r="D2" s="801"/>
      <c r="E2" s="801"/>
      <c r="F2" s="801"/>
      <c r="G2" s="801"/>
      <c r="H2" s="801"/>
      <c r="I2" s="801"/>
      <c r="J2" s="801"/>
      <c r="K2" s="801"/>
      <c r="L2" s="801"/>
      <c r="M2" s="801"/>
    </row>
    <row r="3" spans="1:14" x14ac:dyDescent="0.25">
      <c r="A3" s="801"/>
      <c r="B3" s="1483" t="s">
        <v>360</v>
      </c>
      <c r="C3" s="1484"/>
      <c r="D3" s="1484"/>
      <c r="E3" s="1484"/>
      <c r="F3" s="1484"/>
      <c r="G3" s="1484"/>
      <c r="H3" s="1484"/>
      <c r="I3" s="1484"/>
      <c r="J3" s="1484"/>
      <c r="K3" s="1484"/>
      <c r="L3" s="1484"/>
      <c r="M3" s="1485"/>
    </row>
    <row r="4" spans="1:14" ht="5.25" customHeight="1" x14ac:dyDescent="0.25">
      <c r="A4" s="801"/>
      <c r="B4" s="802"/>
      <c r="C4" s="803"/>
      <c r="D4" s="803"/>
      <c r="E4" s="803"/>
      <c r="F4" s="803"/>
      <c r="G4" s="803"/>
      <c r="H4" s="803"/>
      <c r="I4" s="803"/>
      <c r="J4" s="803"/>
      <c r="K4" s="803"/>
      <c r="L4" s="803"/>
      <c r="M4" s="804"/>
    </row>
    <row r="5" spans="1:14" x14ac:dyDescent="0.25">
      <c r="B5" s="805" t="s">
        <v>361</v>
      </c>
      <c r="C5" s="1486" t="s">
        <v>362</v>
      </c>
      <c r="D5" s="1487"/>
      <c r="E5" s="1487"/>
      <c r="F5" s="1487"/>
      <c r="G5" s="1487"/>
      <c r="H5" s="1487"/>
      <c r="I5" s="1487"/>
      <c r="J5" s="1487"/>
      <c r="K5" s="1487"/>
      <c r="L5" s="1487"/>
      <c r="M5" s="1488"/>
    </row>
    <row r="6" spans="1:14" x14ac:dyDescent="0.25">
      <c r="B6" s="805" t="s">
        <v>363</v>
      </c>
      <c r="C6" s="1489" t="s">
        <v>364</v>
      </c>
      <c r="D6" s="1490"/>
      <c r="E6" s="1490"/>
      <c r="F6" s="1490"/>
      <c r="G6" s="1490"/>
      <c r="H6" s="1490"/>
      <c r="I6" s="1490"/>
      <c r="J6" s="1490"/>
      <c r="K6" s="1490"/>
      <c r="L6" s="1490"/>
      <c r="M6" s="1491"/>
    </row>
    <row r="7" spans="1:14" ht="30" customHeight="1" x14ac:dyDescent="0.25">
      <c r="B7" s="806" t="s">
        <v>365</v>
      </c>
      <c r="C7" s="1492" t="s">
        <v>764</v>
      </c>
      <c r="D7" s="1492"/>
      <c r="E7" s="1492"/>
      <c r="F7" s="1492"/>
      <c r="G7" s="1492"/>
      <c r="H7" s="1492"/>
      <c r="I7" s="1492"/>
      <c r="J7" s="1492"/>
      <c r="K7" s="1492"/>
      <c r="L7" s="1492"/>
      <c r="M7" s="1493"/>
    </row>
    <row r="8" spans="1:14" x14ac:dyDescent="0.25">
      <c r="A8" s="807"/>
      <c r="B8" s="808">
        <v>4</v>
      </c>
      <c r="C8" s="1492" t="s">
        <v>367</v>
      </c>
      <c r="D8" s="1492"/>
      <c r="E8" s="1492"/>
      <c r="F8" s="1492"/>
      <c r="G8" s="1492"/>
      <c r="H8" s="1492"/>
      <c r="I8" s="1492"/>
      <c r="J8" s="1492"/>
      <c r="K8" s="1492"/>
      <c r="L8" s="1492"/>
      <c r="M8" s="1493"/>
    </row>
    <row r="9" spans="1:14" ht="9" customHeight="1" x14ac:dyDescent="0.25">
      <c r="A9" s="807"/>
      <c r="B9" s="809"/>
      <c r="C9" s="810"/>
      <c r="D9" s="810"/>
      <c r="E9" s="810"/>
      <c r="F9" s="810"/>
      <c r="G9" s="810"/>
      <c r="H9" s="810"/>
      <c r="I9" s="810"/>
      <c r="J9" s="810"/>
      <c r="K9" s="810"/>
      <c r="L9" s="810"/>
      <c r="M9" s="811"/>
    </row>
    <row r="10" spans="1:14" ht="15" customHeight="1" x14ac:dyDescent="0.25">
      <c r="A10" s="807"/>
      <c r="C10" s="812"/>
      <c r="D10" s="812"/>
      <c r="E10" s="812"/>
      <c r="F10" s="812"/>
      <c r="G10" s="812"/>
      <c r="H10" s="812"/>
      <c r="I10" s="812"/>
      <c r="J10" s="812"/>
      <c r="K10" s="812"/>
      <c r="L10" s="812"/>
      <c r="M10" s="812"/>
    </row>
    <row r="11" spans="1:14" ht="15" customHeight="1" x14ac:dyDescent="0.25">
      <c r="A11" s="807"/>
      <c r="B11" s="307" t="s">
        <v>765</v>
      </c>
      <c r="C11" s="812"/>
      <c r="D11" s="812"/>
      <c r="E11" s="812"/>
      <c r="F11" s="812"/>
      <c r="G11" s="812"/>
      <c r="H11" s="812"/>
      <c r="I11" s="812"/>
      <c r="J11" s="812"/>
      <c r="K11" s="812"/>
      <c r="L11" s="812"/>
      <c r="M11" s="368" t="s">
        <v>766</v>
      </c>
    </row>
    <row r="12" spans="1:14" ht="15" customHeight="1" x14ac:dyDescent="0.25">
      <c r="A12" s="807"/>
      <c r="C12" s="812"/>
      <c r="D12" s="812"/>
      <c r="E12" s="812"/>
      <c r="F12" s="812"/>
      <c r="G12" s="812"/>
      <c r="H12" s="812"/>
      <c r="I12" s="812"/>
      <c r="J12" s="812"/>
      <c r="K12" s="812"/>
      <c r="L12" s="812"/>
      <c r="M12" s="812"/>
    </row>
    <row r="13" spans="1:14" x14ac:dyDescent="0.25">
      <c r="A13" s="305"/>
      <c r="B13" s="305"/>
      <c r="C13" s="305"/>
      <c r="D13" s="305"/>
      <c r="E13" s="305"/>
      <c r="F13" s="305"/>
      <c r="G13" s="813" t="s">
        <v>280</v>
      </c>
      <c r="H13" s="813" t="s">
        <v>368</v>
      </c>
      <c r="I13" s="813"/>
      <c r="J13" s="305"/>
      <c r="K13" s="813" t="s">
        <v>369</v>
      </c>
      <c r="L13" s="813" t="s">
        <v>370</v>
      </c>
      <c r="M13" s="813" t="s">
        <v>371</v>
      </c>
      <c r="N13" s="305"/>
    </row>
    <row r="14" spans="1:14" ht="15" customHeight="1" x14ac:dyDescent="0.25">
      <c r="A14" s="305"/>
      <c r="B14" s="1494" t="s">
        <v>736</v>
      </c>
      <c r="C14" s="1494"/>
      <c r="D14" s="1494"/>
      <c r="E14" s="1494"/>
      <c r="F14" s="1494"/>
      <c r="G14" s="367"/>
      <c r="H14" s="367"/>
      <c r="I14" s="1495"/>
      <c r="J14" s="1496"/>
      <c r="K14" s="1497"/>
      <c r="L14" s="367"/>
      <c r="M14" s="367"/>
      <c r="N14" s="305"/>
    </row>
    <row r="15" spans="1:14" ht="21" customHeight="1" x14ac:dyDescent="0.25">
      <c r="A15" s="305"/>
      <c r="B15" s="1494"/>
      <c r="C15" s="1494"/>
      <c r="D15" s="1494"/>
      <c r="E15" s="1494"/>
      <c r="F15" s="1494"/>
      <c r="G15" s="814"/>
      <c r="H15" s="814"/>
      <c r="I15" s="814"/>
      <c r="J15" s="814"/>
      <c r="K15" s="814"/>
      <c r="L15" s="814"/>
      <c r="M15" s="814"/>
      <c r="N15" s="305"/>
    </row>
    <row r="16" spans="1:14" ht="8.65" customHeight="1" x14ac:dyDescent="0.25">
      <c r="A16" s="305"/>
      <c r="B16" s="815"/>
      <c r="C16" s="815"/>
      <c r="D16" s="815"/>
      <c r="E16" s="815"/>
      <c r="F16" s="815"/>
      <c r="G16" s="814"/>
      <c r="H16" s="814"/>
      <c r="I16" s="814"/>
      <c r="J16" s="815"/>
      <c r="K16" s="814"/>
      <c r="L16" s="814"/>
      <c r="M16" s="814"/>
      <c r="N16" s="305"/>
    </row>
    <row r="17" spans="1:20" ht="15" customHeight="1" x14ac:dyDescent="0.25">
      <c r="A17" s="305"/>
      <c r="B17" s="1498" t="s">
        <v>372</v>
      </c>
      <c r="C17" s="1498"/>
      <c r="D17" s="1498"/>
      <c r="E17" s="1498"/>
      <c r="F17" s="1498"/>
      <c r="G17" s="816">
        <f>IF($M$11="King County",251974,IF($M$11="Pierce/Snohomish",242494,IF($M$11="Metro Counties",234597,IF($M$11="Balance of State",170147, IF($M$11="Select from List",0)))))</f>
        <v>0</v>
      </c>
      <c r="H17" s="816">
        <f>IF($M$11="King County",291631,IF($M$11="Pierce/Snohomish",282881,IF($M$11="Metro Counties",264673,IF($M$11="Balance of State",191573, IF($M$11="Select from List",0)))))</f>
        <v>0</v>
      </c>
      <c r="I17" s="1499">
        <f>IF($M$11="King County",309899,IF($M$11="Pierce/Snohomish",299573,IF($M$11="Metro Counties",289626,IF($M$11="Balance of State",217147, IF($M$11="Select from List",0)))))</f>
        <v>0</v>
      </c>
      <c r="J17" s="1500"/>
      <c r="K17" s="1501"/>
      <c r="L17" s="816">
        <f>IF($M$11="King County",347551,IF($M$11="Pierce/Snohomish",337124,IF($M$11="Metro Counties",334184,IF($M$11="Balance of State",282055, IF($M$11="Select from List",0)))))</f>
        <v>0</v>
      </c>
      <c r="M17" s="816">
        <f>IF($M$11="King County",382857,IF($M$11="Pierce/Snohomish",371373,IF($M$11="Metro Counties",368132,IF($M$11="Balance of State",310378, IF($M$11="Select from List",0)))))</f>
        <v>0</v>
      </c>
      <c r="N17" s="305"/>
    </row>
    <row r="18" spans="1:20" ht="8.65" customHeight="1" x14ac:dyDescent="0.25">
      <c r="A18" s="305"/>
      <c r="B18" s="1498"/>
      <c r="C18" s="1498"/>
      <c r="D18" s="1498"/>
      <c r="E18" s="1498"/>
      <c r="F18" s="1498"/>
      <c r="G18" s="817"/>
      <c r="H18" s="817"/>
      <c r="I18" s="817" t="s">
        <v>570</v>
      </c>
      <c r="J18" s="817"/>
      <c r="K18" s="817"/>
      <c r="L18" s="817"/>
      <c r="M18" s="817"/>
      <c r="N18" s="305"/>
    </row>
    <row r="19" spans="1:20" ht="15" customHeight="1" x14ac:dyDescent="0.25">
      <c r="A19" s="818"/>
      <c r="B19" s="1477" t="s">
        <v>373</v>
      </c>
      <c r="C19" s="1477"/>
      <c r="D19" s="1477"/>
      <c r="E19" s="1477"/>
      <c r="F19" s="1478"/>
      <c r="G19" s="819">
        <f>G14*G17</f>
        <v>0</v>
      </c>
      <c r="H19" s="819">
        <f>H14*H17</f>
        <v>0</v>
      </c>
      <c r="I19" s="1479">
        <f>I14*I17</f>
        <v>0</v>
      </c>
      <c r="J19" s="1480"/>
      <c r="K19" s="1481"/>
      <c r="L19" s="819">
        <f>L14*L17</f>
        <v>0</v>
      </c>
      <c r="M19" s="819">
        <f>M14*M17</f>
        <v>0</v>
      </c>
      <c r="N19" s="305"/>
    </row>
    <row r="20" spans="1:20" ht="15.75" thickBot="1" x14ac:dyDescent="0.3">
      <c r="A20" s="305"/>
      <c r="B20" s="305"/>
      <c r="C20" s="305"/>
      <c r="D20" s="305"/>
      <c r="E20" s="305"/>
      <c r="F20" s="305"/>
      <c r="G20" s="305"/>
      <c r="H20" s="305"/>
      <c r="I20" s="305"/>
      <c r="J20" s="305"/>
      <c r="K20" s="305"/>
      <c r="L20" s="305"/>
      <c r="M20" s="305"/>
      <c r="N20" s="305"/>
    </row>
    <row r="21" spans="1:20" ht="16.5" thickTop="1" thickBot="1" x14ac:dyDescent="0.3">
      <c r="A21" s="305"/>
      <c r="B21" s="1465" t="s">
        <v>374</v>
      </c>
      <c r="C21" s="1465"/>
      <c r="D21" s="1465"/>
      <c r="E21" s="1465"/>
      <c r="F21" s="1465"/>
      <c r="G21" s="1465"/>
      <c r="H21" s="1465"/>
      <c r="I21" s="1465"/>
      <c r="J21" s="1465"/>
      <c r="K21" s="1465"/>
      <c r="L21" s="1466"/>
      <c r="M21" s="820">
        <f>SUM(G19:M19)</f>
        <v>0</v>
      </c>
      <c r="N21" s="305"/>
    </row>
    <row r="22" spans="1:20" ht="8.4499999999999993" customHeight="1" thickTop="1" x14ac:dyDescent="0.25">
      <c r="A22" s="305"/>
      <c r="B22" s="821"/>
      <c r="C22" s="821"/>
      <c r="D22" s="821"/>
      <c r="E22" s="821"/>
      <c r="F22" s="821"/>
      <c r="G22" s="821"/>
      <c r="H22" s="821"/>
      <c r="I22" s="821"/>
      <c r="J22" s="821"/>
      <c r="K22" s="821"/>
      <c r="L22" s="821"/>
      <c r="M22" s="822"/>
      <c r="N22" s="305"/>
    </row>
    <row r="23" spans="1:20" x14ac:dyDescent="0.25">
      <c r="A23" s="305"/>
      <c r="B23" s="1465" t="s">
        <v>1032</v>
      </c>
      <c r="C23" s="1465"/>
      <c r="D23" s="1465"/>
      <c r="E23" s="1465"/>
      <c r="F23" s="1465"/>
      <c r="G23" s="1465"/>
      <c r="H23" s="1465"/>
      <c r="I23" s="1465"/>
      <c r="J23" s="1465"/>
      <c r="K23" s="1465"/>
      <c r="L23" s="1467"/>
      <c r="M23" s="823">
        <f>'6A Sources and Uses'!K118</f>
        <v>0</v>
      </c>
      <c r="N23" s="305"/>
    </row>
    <row r="24" spans="1:20" x14ac:dyDescent="0.25">
      <c r="A24" s="305"/>
      <c r="B24" s="824" t="s">
        <v>375</v>
      </c>
      <c r="C24" s="821"/>
      <c r="D24" s="305"/>
      <c r="E24" s="821"/>
      <c r="F24" s="821"/>
      <c r="G24" s="821"/>
      <c r="H24" s="821"/>
      <c r="I24" s="821"/>
      <c r="J24" s="305"/>
      <c r="K24" s="821"/>
      <c r="L24" s="821"/>
      <c r="M24" s="369">
        <v>0</v>
      </c>
      <c r="N24" s="305"/>
    </row>
    <row r="25" spans="1:20" x14ac:dyDescent="0.25">
      <c r="A25" s="305"/>
      <c r="B25" s="825" t="s">
        <v>376</v>
      </c>
      <c r="C25" s="826"/>
      <c r="D25" s="827"/>
      <c r="E25" s="827"/>
      <c r="F25" s="827"/>
      <c r="G25" s="827"/>
      <c r="H25" s="827"/>
      <c r="I25" s="827"/>
      <c r="J25" s="827"/>
      <c r="K25" s="827"/>
      <c r="L25" s="827"/>
      <c r="M25" s="369">
        <v>0</v>
      </c>
      <c r="N25" s="305"/>
    </row>
    <row r="26" spans="1:20" x14ac:dyDescent="0.25">
      <c r="A26" s="305"/>
      <c r="B26" s="821" t="s">
        <v>377</v>
      </c>
      <c r="C26" s="821"/>
      <c r="D26" s="821"/>
      <c r="E26" s="821"/>
      <c r="F26" s="821"/>
      <c r="G26" s="821"/>
      <c r="H26" s="821"/>
      <c r="I26" s="821"/>
      <c r="J26" s="821"/>
      <c r="K26" s="821"/>
      <c r="L26" s="821"/>
      <c r="M26" s="828">
        <f>SUM(M23:M25)</f>
        <v>0</v>
      </c>
      <c r="N26" s="305"/>
    </row>
    <row r="27" spans="1:20" ht="15.75" thickBot="1" x14ac:dyDescent="0.3">
      <c r="A27" s="305"/>
      <c r="B27" s="305"/>
      <c r="C27" s="305"/>
      <c r="D27" s="305"/>
      <c r="E27" s="305"/>
      <c r="F27" s="305"/>
      <c r="G27" s="305"/>
      <c r="H27" s="305"/>
      <c r="I27" s="305"/>
      <c r="J27" s="305"/>
      <c r="K27" s="305"/>
      <c r="L27" s="305"/>
      <c r="M27" s="305"/>
      <c r="N27" s="305"/>
    </row>
    <row r="28" spans="1:20" ht="16.5" thickTop="1" thickBot="1" x14ac:dyDescent="0.3">
      <c r="A28" s="305"/>
      <c r="B28" s="829" t="s">
        <v>378</v>
      </c>
      <c r="C28" s="830"/>
      <c r="D28" s="830"/>
      <c r="E28" s="830"/>
      <c r="F28" s="830"/>
      <c r="G28" s="830"/>
      <c r="H28" s="830"/>
      <c r="I28" s="830"/>
      <c r="J28" s="830"/>
      <c r="K28" s="830"/>
      <c r="L28" s="830"/>
      <c r="M28" s="831" t="str">
        <f>IF(M26&gt;M21, "NO","YES")</f>
        <v>YES</v>
      </c>
      <c r="N28" s="305"/>
    </row>
    <row r="29" spans="1:20" ht="16.5" thickTop="1" thickBot="1" x14ac:dyDescent="0.3">
      <c r="A29" s="305"/>
      <c r="B29" s="821"/>
      <c r="C29" s="305"/>
      <c r="D29" s="305"/>
      <c r="E29" s="305"/>
      <c r="F29" s="305"/>
      <c r="G29" s="305"/>
      <c r="H29" s="305"/>
      <c r="I29" s="305"/>
      <c r="J29" s="305"/>
      <c r="K29" s="305"/>
      <c r="L29" s="305"/>
      <c r="M29" s="832"/>
      <c r="N29" s="305"/>
    </row>
    <row r="30" spans="1:20" ht="15" customHeight="1" x14ac:dyDescent="0.25">
      <c r="A30" s="305"/>
      <c r="B30" s="1468" t="s">
        <v>737</v>
      </c>
      <c r="C30" s="1469"/>
      <c r="D30" s="1469"/>
      <c r="E30" s="1469"/>
      <c r="F30" s="1469"/>
      <c r="G30" s="1469"/>
      <c r="H30" s="1469"/>
      <c r="I30" s="1469"/>
      <c r="J30" s="1469"/>
      <c r="K30" s="1469"/>
      <c r="L30" s="1469"/>
      <c r="M30" s="1470"/>
      <c r="N30" s="305"/>
      <c r="O30" s="305"/>
      <c r="P30" s="305"/>
      <c r="Q30" s="305"/>
      <c r="R30" s="305"/>
      <c r="S30" s="305"/>
      <c r="T30" s="305"/>
    </row>
    <row r="31" spans="1:20" x14ac:dyDescent="0.25">
      <c r="A31" s="305"/>
      <c r="B31" s="1471"/>
      <c r="C31" s="1472"/>
      <c r="D31" s="1472"/>
      <c r="E31" s="1472"/>
      <c r="F31" s="1472"/>
      <c r="G31" s="1472"/>
      <c r="H31" s="1472"/>
      <c r="I31" s="1472"/>
      <c r="J31" s="1472"/>
      <c r="K31" s="1472"/>
      <c r="L31" s="1472"/>
      <c r="M31" s="1473"/>
      <c r="N31" s="305"/>
      <c r="O31" s="305"/>
      <c r="P31" s="305"/>
      <c r="Q31" s="305"/>
      <c r="R31" s="305"/>
      <c r="S31" s="305"/>
      <c r="T31" s="305"/>
    </row>
    <row r="32" spans="1:20" x14ac:dyDescent="0.25">
      <c r="A32" s="305"/>
      <c r="B32" s="833"/>
      <c r="C32" s="305"/>
      <c r="D32" s="305"/>
      <c r="E32" s="305"/>
      <c r="F32" s="305"/>
      <c r="G32" s="305"/>
      <c r="H32" s="305"/>
      <c r="I32" s="305"/>
      <c r="J32" s="305"/>
      <c r="K32" s="305"/>
      <c r="L32" s="305"/>
      <c r="M32" s="834"/>
      <c r="N32" s="305"/>
      <c r="O32" s="305"/>
      <c r="P32" s="305"/>
      <c r="Q32" s="305"/>
      <c r="R32" s="305"/>
      <c r="S32" s="305"/>
      <c r="T32" s="305"/>
    </row>
    <row r="33" spans="1:19" x14ac:dyDescent="0.25">
      <c r="A33" s="305"/>
      <c r="B33" s="835"/>
      <c r="C33" s="367"/>
      <c r="D33" s="821" t="s">
        <v>738</v>
      </c>
      <c r="E33" s="836"/>
      <c r="F33" s="837"/>
      <c r="G33" s="305"/>
      <c r="H33" s="1474" t="s">
        <v>739</v>
      </c>
      <c r="I33" s="1474"/>
      <c r="J33" s="1474"/>
      <c r="K33" s="1474"/>
      <c r="L33" s="1475"/>
      <c r="M33" s="370"/>
      <c r="N33" s="305"/>
      <c r="O33" s="305"/>
      <c r="P33" s="305"/>
      <c r="Q33" s="305"/>
      <c r="R33" s="305"/>
      <c r="S33" s="305"/>
    </row>
    <row r="34" spans="1:19" ht="5.25" customHeight="1" thickBot="1" x14ac:dyDescent="0.3">
      <c r="A34" s="305"/>
      <c r="B34" s="838"/>
      <c r="C34" s="839"/>
      <c r="D34" s="839"/>
      <c r="E34" s="839"/>
      <c r="F34" s="839"/>
      <c r="G34" s="839"/>
      <c r="H34" s="839"/>
      <c r="I34" s="840"/>
      <c r="J34" s="840"/>
      <c r="K34" s="840"/>
      <c r="L34" s="840"/>
      <c r="M34" s="841"/>
      <c r="N34" s="305"/>
      <c r="O34" s="305"/>
    </row>
    <row r="35" spans="1:19" ht="9" customHeight="1" x14ac:dyDescent="0.25">
      <c r="A35" s="305"/>
      <c r="B35" s="837"/>
      <c r="C35" s="837"/>
      <c r="D35" s="837"/>
      <c r="E35" s="828"/>
      <c r="F35" s="836"/>
      <c r="G35" s="837"/>
      <c r="H35" s="837"/>
      <c r="I35" s="837"/>
      <c r="J35" s="837"/>
      <c r="K35" s="837"/>
      <c r="L35" s="837"/>
      <c r="M35" s="828"/>
      <c r="N35" s="305"/>
    </row>
    <row r="36" spans="1:19" ht="14.45" customHeight="1" x14ac:dyDescent="0.25">
      <c r="B36" s="1476" t="s">
        <v>767</v>
      </c>
      <c r="C36" s="1476"/>
      <c r="D36" s="1476"/>
      <c r="E36" s="1476"/>
      <c r="F36" s="1476"/>
      <c r="G36" s="1476"/>
      <c r="H36" s="1476"/>
      <c r="I36" s="1476"/>
      <c r="J36" s="1476"/>
      <c r="K36" s="1476"/>
      <c r="L36" s="1476"/>
      <c r="M36" s="1476"/>
    </row>
    <row r="37" spans="1:19" ht="14.45" customHeight="1" x14ac:dyDescent="0.25">
      <c r="B37" s="842"/>
      <c r="C37" s="842"/>
      <c r="D37" s="842"/>
      <c r="E37" s="842"/>
      <c r="F37" s="842"/>
      <c r="G37" s="842"/>
      <c r="H37" s="842"/>
      <c r="I37" s="842"/>
      <c r="J37" s="842"/>
      <c r="K37" s="842"/>
      <c r="L37" s="842"/>
      <c r="M37" s="842"/>
    </row>
    <row r="38" spans="1:19" ht="14.45" customHeight="1" x14ac:dyDescent="0.25">
      <c r="B38" s="708" t="s">
        <v>379</v>
      </c>
      <c r="C38" s="87"/>
      <c r="D38" s="87"/>
      <c r="E38" s="87"/>
      <c r="F38" s="87"/>
      <c r="G38" s="87"/>
      <c r="H38" s="87"/>
      <c r="I38" s="843" t="s">
        <v>740</v>
      </c>
      <c r="J38" s="87"/>
      <c r="K38" s="87"/>
      <c r="L38" s="87"/>
      <c r="M38" s="87"/>
    </row>
    <row r="39" spans="1:19" x14ac:dyDescent="0.25">
      <c r="B39" s="614"/>
      <c r="C39" s="615"/>
      <c r="D39" s="616"/>
      <c r="E39" s="844" t="s">
        <v>381</v>
      </c>
      <c r="F39" s="87"/>
      <c r="G39" s="87"/>
      <c r="H39" s="87"/>
      <c r="I39" s="367"/>
      <c r="J39" s="87"/>
      <c r="K39" s="625" t="s">
        <v>239</v>
      </c>
      <c r="L39" s="87"/>
      <c r="M39" s="87"/>
    </row>
    <row r="40" spans="1:19" x14ac:dyDescent="0.25">
      <c r="B40" s="614"/>
      <c r="C40" s="615"/>
      <c r="D40" s="616"/>
      <c r="E40" s="845" t="s">
        <v>383</v>
      </c>
      <c r="F40" s="87"/>
      <c r="G40" s="87"/>
      <c r="H40" s="87"/>
      <c r="I40" s="367"/>
      <c r="J40" s="87"/>
      <c r="K40" s="625" t="s">
        <v>240</v>
      </c>
      <c r="L40" s="87"/>
      <c r="M40" s="87"/>
    </row>
    <row r="41" spans="1:19" x14ac:dyDescent="0.25">
      <c r="B41" s="614"/>
      <c r="C41" s="615"/>
      <c r="D41" s="616"/>
      <c r="E41" s="844" t="s">
        <v>385</v>
      </c>
      <c r="F41" s="87"/>
      <c r="G41" s="87"/>
      <c r="H41" s="87"/>
      <c r="I41" s="87"/>
      <c r="J41" s="87"/>
      <c r="K41" s="87"/>
      <c r="L41" s="87"/>
      <c r="M41" s="87"/>
    </row>
    <row r="42" spans="1:19" x14ac:dyDescent="0.25">
      <c r="B42" s="614"/>
      <c r="C42" s="615"/>
      <c r="D42" s="616"/>
      <c r="E42" s="844" t="s">
        <v>387</v>
      </c>
      <c r="F42" s="87"/>
      <c r="G42" s="87"/>
      <c r="H42" s="87"/>
      <c r="I42" s="843" t="s">
        <v>380</v>
      </c>
      <c r="J42" s="87"/>
      <c r="K42" s="87"/>
      <c r="L42" s="87"/>
      <c r="M42" s="87"/>
    </row>
    <row r="43" spans="1:19" x14ac:dyDescent="0.25">
      <c r="B43" s="614"/>
      <c r="C43" s="615"/>
      <c r="D43" s="616"/>
      <c r="E43" s="844" t="s">
        <v>389</v>
      </c>
      <c r="F43" s="87"/>
      <c r="G43" s="87"/>
      <c r="H43" s="87"/>
      <c r="I43" s="367"/>
      <c r="J43" s="625" t="s">
        <v>382</v>
      </c>
      <c r="K43" s="87"/>
      <c r="L43" s="87"/>
      <c r="M43" s="87"/>
    </row>
    <row r="44" spans="1:19" x14ac:dyDescent="0.25">
      <c r="B44" s="1462"/>
      <c r="C44" s="1463"/>
      <c r="D44" s="1464"/>
      <c r="E44" s="844" t="s">
        <v>391</v>
      </c>
      <c r="F44" s="87"/>
      <c r="G44" s="87"/>
      <c r="H44" s="87"/>
      <c r="I44" s="367"/>
      <c r="J44" s="625" t="s">
        <v>384</v>
      </c>
      <c r="K44" s="87"/>
      <c r="L44" s="87"/>
      <c r="M44" s="87"/>
    </row>
    <row r="45" spans="1:19" x14ac:dyDescent="0.25">
      <c r="B45" s="87"/>
      <c r="C45" s="87"/>
      <c r="D45" s="87"/>
      <c r="E45" s="87"/>
      <c r="F45" s="87"/>
      <c r="G45" s="87"/>
      <c r="H45" s="87"/>
      <c r="I45" s="367"/>
      <c r="J45" s="625" t="s">
        <v>386</v>
      </c>
      <c r="K45" s="87"/>
      <c r="L45" s="87"/>
      <c r="M45" s="87"/>
    </row>
    <row r="46" spans="1:19" x14ac:dyDescent="0.25">
      <c r="B46" s="843" t="s">
        <v>392</v>
      </c>
      <c r="C46" s="87"/>
      <c r="D46" s="87"/>
      <c r="E46" s="87"/>
      <c r="F46" s="87"/>
      <c r="G46" s="87"/>
      <c r="H46" s="87"/>
      <c r="I46" s="367"/>
      <c r="J46" s="625" t="s">
        <v>388</v>
      </c>
      <c r="K46" s="87"/>
      <c r="L46" s="87"/>
      <c r="M46" s="87"/>
    </row>
    <row r="47" spans="1:19" x14ac:dyDescent="0.25">
      <c r="B47" s="1462"/>
      <c r="C47" s="1463"/>
      <c r="D47" s="1464"/>
      <c r="E47" s="618" t="s">
        <v>1023</v>
      </c>
      <c r="F47" s="87"/>
      <c r="G47" s="87"/>
      <c r="H47" s="87"/>
      <c r="I47" s="367"/>
      <c r="J47" s="625" t="s">
        <v>390</v>
      </c>
      <c r="K47" s="87"/>
      <c r="L47" s="87"/>
      <c r="M47" s="87"/>
    </row>
  </sheetData>
  <sheetProtection formatCells="0" formatColumns="0" formatRows="0"/>
  <mergeCells count="19">
    <mergeCell ref="B19:F19"/>
    <mergeCell ref="I19:K19"/>
    <mergeCell ref="B1:M1"/>
    <mergeCell ref="B3:M3"/>
    <mergeCell ref="C5:M5"/>
    <mergeCell ref="C6:M6"/>
    <mergeCell ref="C7:M7"/>
    <mergeCell ref="C8:M8"/>
    <mergeCell ref="B14:F15"/>
    <mergeCell ref="I14:K14"/>
    <mergeCell ref="B17:F18"/>
    <mergeCell ref="I17:K17"/>
    <mergeCell ref="B47:D47"/>
    <mergeCell ref="B21:L21"/>
    <mergeCell ref="B23:L23"/>
    <mergeCell ref="B30:M31"/>
    <mergeCell ref="H33:L33"/>
    <mergeCell ref="B36:M36"/>
    <mergeCell ref="B44:D44"/>
  </mergeCells>
  <dataValidations xWindow="763" yWindow="515" count="2">
    <dataValidation allowBlank="1" showInputMessage="1" prompt="This should be entered as a negative number." sqref="M24:M25"/>
    <dataValidation type="list" allowBlank="1" showInputMessage="1" prompt="Projects located in any county other than King County that fit the definition of an Urban Project may request to be allowed to use the TDC limits one category higher than their current category." sqref="M11">
      <formula1>Select_from_list</formula1>
    </dataValidation>
  </dataValidations>
  <pageMargins left="0.7" right="0.7" top="0.75" bottom="0.75" header="0.3" footer="0.3"/>
  <pageSetup scale="89" orientation="portrait" r:id="rId1"/>
  <headerFooter>
    <oddFooter>&amp;L&amp;A - &amp;P&amp;R2015 WSHFC 9% Addendum</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258"/>
  <sheetViews>
    <sheetView zoomScale="85" zoomScaleNormal="85" workbookViewId="0">
      <selection activeCell="N24" sqref="N24"/>
    </sheetView>
  </sheetViews>
  <sheetFormatPr defaultColWidth="9.140625" defaultRowHeight="12.75" customHeight="1" x14ac:dyDescent="0.2"/>
  <cols>
    <col min="1" max="1" width="1" style="879" customWidth="1"/>
    <col min="2" max="2" width="2.85546875" style="860" customWidth="1"/>
    <col min="3" max="3" width="15.28515625" style="860" customWidth="1"/>
    <col min="4" max="4" width="2.85546875" style="860" customWidth="1"/>
    <col min="5" max="5" width="13" style="860" customWidth="1"/>
    <col min="6" max="6" width="1" style="860" customWidth="1"/>
    <col min="7" max="7" width="2.85546875" style="860" customWidth="1"/>
    <col min="8" max="8" width="12.5703125" style="860" customWidth="1"/>
    <col min="9" max="10" width="14.5703125" style="860" customWidth="1"/>
    <col min="11" max="11" width="12.28515625" style="860" customWidth="1"/>
    <col min="12" max="14" width="11.7109375" style="860" customWidth="1"/>
    <col min="15" max="15" width="1.5703125" style="860" customWidth="1"/>
    <col min="16" max="16384" width="9.140625" style="860"/>
  </cols>
  <sheetData>
    <row r="1" spans="1:14" s="293" customFormat="1" ht="18.75" x14ac:dyDescent="0.3">
      <c r="A1" s="1564" t="s">
        <v>493</v>
      </c>
      <c r="B1" s="1564"/>
      <c r="C1" s="1564"/>
      <c r="D1" s="1564"/>
      <c r="E1" s="1564"/>
      <c r="F1" s="1564"/>
      <c r="G1" s="1564"/>
      <c r="H1" s="1564"/>
      <c r="I1" s="1564"/>
      <c r="J1" s="1564"/>
      <c r="K1" s="1564"/>
      <c r="L1" s="1564"/>
      <c r="M1" s="1564"/>
      <c r="N1" s="624"/>
    </row>
    <row r="2" spans="1:14" s="293" customFormat="1" ht="18.75" x14ac:dyDescent="0.3">
      <c r="A2" s="1564" t="s">
        <v>438</v>
      </c>
      <c r="B2" s="1564"/>
      <c r="C2" s="1564"/>
      <c r="D2" s="1564"/>
      <c r="E2" s="1564"/>
      <c r="F2" s="1564"/>
      <c r="G2" s="1564"/>
      <c r="H2" s="1564"/>
      <c r="I2" s="1564"/>
      <c r="J2" s="1564"/>
      <c r="K2" s="1564"/>
      <c r="L2" s="1564"/>
      <c r="M2" s="1564"/>
      <c r="N2" s="624"/>
    </row>
    <row r="3" spans="1:14" s="535" customFormat="1" ht="13.5" thickBot="1" x14ac:dyDescent="0.25">
      <c r="A3" s="534"/>
      <c r="B3" s="1502"/>
      <c r="C3" s="1502"/>
      <c r="D3" s="1502"/>
      <c r="E3" s="1502"/>
      <c r="F3" s="1502"/>
      <c r="G3" s="1502"/>
      <c r="H3" s="1502"/>
      <c r="I3" s="1502"/>
      <c r="J3" s="1502"/>
      <c r="K3" s="1502"/>
      <c r="L3" s="846"/>
      <c r="M3" s="846"/>
      <c r="N3" s="847"/>
    </row>
    <row r="4" spans="1:14" s="535" customFormat="1" ht="30.75" thickBot="1" x14ac:dyDescent="0.25">
      <c r="A4" s="848"/>
      <c r="B4" s="1503" t="s">
        <v>423</v>
      </c>
      <c r="C4" s="1504"/>
      <c r="D4" s="1504"/>
      <c r="E4" s="1504"/>
      <c r="F4" s="1504"/>
      <c r="G4" s="1505"/>
      <c r="H4" s="849" t="s">
        <v>192</v>
      </c>
      <c r="I4" s="850" t="s">
        <v>184</v>
      </c>
      <c r="J4" s="849" t="s">
        <v>185</v>
      </c>
      <c r="K4" s="851" t="s">
        <v>186</v>
      </c>
      <c r="L4" s="1506" t="s">
        <v>187</v>
      </c>
      <c r="M4" s="1507"/>
    </row>
    <row r="5" spans="1:14" s="535" customFormat="1" ht="15" x14ac:dyDescent="0.25">
      <c r="A5" s="534"/>
      <c r="B5" s="1508"/>
      <c r="C5" s="1509"/>
      <c r="D5" s="1509"/>
      <c r="E5" s="1509"/>
      <c r="F5" s="1509"/>
      <c r="G5" s="1510"/>
      <c r="H5" s="63"/>
      <c r="I5" s="597"/>
      <c r="J5" s="60"/>
      <c r="K5" s="60"/>
      <c r="L5" s="1511"/>
      <c r="M5" s="1512"/>
    </row>
    <row r="6" spans="1:14" s="535" customFormat="1" ht="15" x14ac:dyDescent="0.25">
      <c r="A6" s="534"/>
      <c r="B6" s="1515"/>
      <c r="C6" s="1516"/>
      <c r="D6" s="1516"/>
      <c r="E6" s="1516"/>
      <c r="F6" s="1516"/>
      <c r="G6" s="1517"/>
      <c r="H6" s="64"/>
      <c r="I6" s="596"/>
      <c r="J6" s="61"/>
      <c r="K6" s="61"/>
      <c r="L6" s="1518"/>
      <c r="M6" s="1519"/>
    </row>
    <row r="7" spans="1:14" s="535" customFormat="1" ht="15.75" customHeight="1" thickBot="1" x14ac:dyDescent="0.3">
      <c r="A7" s="534"/>
      <c r="B7" s="1520"/>
      <c r="C7" s="1521"/>
      <c r="D7" s="1521"/>
      <c r="E7" s="1521"/>
      <c r="F7" s="1521"/>
      <c r="G7" s="1522"/>
      <c r="H7" s="65"/>
      <c r="I7" s="598"/>
      <c r="J7" s="62"/>
      <c r="K7" s="62"/>
      <c r="L7" s="1523"/>
      <c r="M7" s="1524"/>
    </row>
    <row r="8" spans="1:14" s="535" customFormat="1" ht="15" x14ac:dyDescent="0.25">
      <c r="A8" s="534"/>
      <c r="B8" s="1525" t="s">
        <v>421</v>
      </c>
      <c r="C8" s="1525"/>
      <c r="D8" s="1525"/>
      <c r="E8" s="1525"/>
      <c r="F8" s="1525"/>
      <c r="G8" s="1525"/>
      <c r="H8" s="558">
        <f>SUM(H5:H7)</f>
        <v>0</v>
      </c>
      <c r="I8" s="852"/>
      <c r="J8" s="852"/>
      <c r="K8" s="852"/>
      <c r="L8" s="852"/>
      <c r="M8" s="853"/>
    </row>
    <row r="9" spans="1:14" s="535" customFormat="1" ht="13.5" thickBot="1" x14ac:dyDescent="0.25">
      <c r="A9" s="534"/>
      <c r="B9" s="854"/>
      <c r="C9" s="855"/>
      <c r="D9" s="855"/>
      <c r="E9" s="856"/>
      <c r="F9" s="856"/>
      <c r="G9" s="534"/>
      <c r="H9" s="534"/>
      <c r="I9" s="534"/>
      <c r="J9" s="534"/>
      <c r="K9" s="534"/>
      <c r="L9" s="534"/>
    </row>
    <row r="10" spans="1:14" s="535" customFormat="1" ht="60" customHeight="1" thickBot="1" x14ac:dyDescent="0.25">
      <c r="A10" s="848"/>
      <c r="B10" s="1526" t="s">
        <v>424</v>
      </c>
      <c r="C10" s="1504"/>
      <c r="D10" s="1504"/>
      <c r="E10" s="1504"/>
      <c r="F10" s="1504"/>
      <c r="G10" s="1505"/>
      <c r="H10" s="849" t="s">
        <v>192</v>
      </c>
      <c r="I10" s="850" t="s">
        <v>184</v>
      </c>
      <c r="J10" s="849" t="s">
        <v>188</v>
      </c>
      <c r="K10" s="851" t="s">
        <v>186</v>
      </c>
      <c r="L10" s="1506" t="s">
        <v>422</v>
      </c>
      <c r="M10" s="1507"/>
    </row>
    <row r="11" spans="1:14" s="535" customFormat="1" ht="15" x14ac:dyDescent="0.25">
      <c r="A11" s="534"/>
      <c r="B11" s="1532"/>
      <c r="C11" s="1533"/>
      <c r="D11" s="1533"/>
      <c r="E11" s="1533"/>
      <c r="F11" s="1533"/>
      <c r="G11" s="1534"/>
      <c r="H11" s="66"/>
      <c r="I11" s="597"/>
      <c r="J11" s="60"/>
      <c r="K11" s="60"/>
      <c r="L11" s="1535"/>
      <c r="M11" s="1536"/>
    </row>
    <row r="12" spans="1:14" s="535" customFormat="1" ht="15" x14ac:dyDescent="0.25">
      <c r="A12" s="534"/>
      <c r="B12" s="1527"/>
      <c r="C12" s="1528"/>
      <c r="D12" s="1528"/>
      <c r="E12" s="1528"/>
      <c r="F12" s="1528"/>
      <c r="G12" s="1529"/>
      <c r="H12" s="67"/>
      <c r="I12" s="596"/>
      <c r="J12" s="61"/>
      <c r="K12" s="61"/>
      <c r="L12" s="1530"/>
      <c r="M12" s="1531"/>
    </row>
    <row r="13" spans="1:14" s="535" customFormat="1" ht="15" x14ac:dyDescent="0.25">
      <c r="A13" s="534"/>
      <c r="B13" s="1527"/>
      <c r="C13" s="1528"/>
      <c r="D13" s="1528"/>
      <c r="E13" s="1528"/>
      <c r="F13" s="1528"/>
      <c r="G13" s="1529"/>
      <c r="H13" s="67"/>
      <c r="I13" s="596"/>
      <c r="J13" s="61"/>
      <c r="K13" s="61"/>
      <c r="L13" s="1530"/>
      <c r="M13" s="1531"/>
    </row>
    <row r="14" spans="1:14" s="535" customFormat="1" ht="15" x14ac:dyDescent="0.25">
      <c r="A14" s="534"/>
      <c r="B14" s="1527"/>
      <c r="C14" s="1528"/>
      <c r="D14" s="1528"/>
      <c r="E14" s="1528"/>
      <c r="F14" s="1528"/>
      <c r="G14" s="1529"/>
      <c r="H14" s="67"/>
      <c r="I14" s="596"/>
      <c r="J14" s="61"/>
      <c r="K14" s="61"/>
      <c r="L14" s="1530"/>
      <c r="M14" s="1531"/>
    </row>
    <row r="15" spans="1:14" s="535" customFormat="1" ht="15" x14ac:dyDescent="0.25">
      <c r="A15" s="534"/>
      <c r="B15" s="1527"/>
      <c r="C15" s="1528"/>
      <c r="D15" s="1528"/>
      <c r="E15" s="1528"/>
      <c r="F15" s="1528"/>
      <c r="G15" s="1529"/>
      <c r="H15" s="67"/>
      <c r="I15" s="596"/>
      <c r="J15" s="61"/>
      <c r="K15" s="61"/>
      <c r="L15" s="1530"/>
      <c r="M15" s="1531"/>
    </row>
    <row r="16" spans="1:14" s="535" customFormat="1" ht="15.75" customHeight="1" thickBot="1" x14ac:dyDescent="0.3">
      <c r="A16" s="534"/>
      <c r="B16" s="1537"/>
      <c r="C16" s="1538"/>
      <c r="D16" s="1538"/>
      <c r="E16" s="1538"/>
      <c r="F16" s="1538"/>
      <c r="G16" s="1539"/>
      <c r="H16" s="68"/>
      <c r="I16" s="598"/>
      <c r="J16" s="62"/>
      <c r="K16" s="62"/>
      <c r="L16" s="1540"/>
      <c r="M16" s="1541"/>
    </row>
    <row r="17" spans="1:15" s="535" customFormat="1" ht="15" x14ac:dyDescent="0.25">
      <c r="A17" s="534"/>
      <c r="B17" s="1542" t="s">
        <v>412</v>
      </c>
      <c r="C17" s="1542"/>
      <c r="D17" s="1542"/>
      <c r="E17" s="1542"/>
      <c r="F17" s="1542"/>
      <c r="G17" s="1542"/>
      <c r="H17" s="558">
        <f>IFERROR(SUM(H11:H16), 0)</f>
        <v>0</v>
      </c>
      <c r="I17" s="852"/>
      <c r="J17" s="852"/>
      <c r="K17" s="852"/>
      <c r="L17" s="853"/>
      <c r="M17" s="853"/>
    </row>
    <row r="18" spans="1:15" ht="12.75" customHeight="1" x14ac:dyDescent="0.25">
      <c r="A18" s="857"/>
      <c r="B18" s="1543" t="s">
        <v>189</v>
      </c>
      <c r="C18" s="1543"/>
      <c r="D18" s="1543"/>
      <c r="E18" s="1543"/>
      <c r="F18" s="1543"/>
      <c r="G18" s="1543"/>
      <c r="H18" s="560">
        <f>IFERROR('6C LIHTC Calc'!E39*'6C LIHTC Calc'!E35*10, 0)</f>
        <v>0</v>
      </c>
      <c r="I18" s="858"/>
      <c r="J18" s="858"/>
      <c r="K18" s="858"/>
      <c r="L18" s="859"/>
      <c r="M18" s="858"/>
      <c r="N18" s="857"/>
      <c r="O18" s="857"/>
    </row>
    <row r="19" spans="1:15" ht="12.75" customHeight="1" x14ac:dyDescent="0.25">
      <c r="A19" s="857"/>
      <c r="B19" s="1544" t="s">
        <v>413</v>
      </c>
      <c r="C19" s="1544"/>
      <c r="D19" s="1544"/>
      <c r="E19" s="1544"/>
      <c r="F19" s="1544"/>
      <c r="G19" s="1544"/>
      <c r="H19" s="372">
        <f>SUM(H17:H18)</f>
        <v>0</v>
      </c>
      <c r="I19" s="858"/>
      <c r="J19" s="858"/>
      <c r="K19" s="858"/>
      <c r="L19" s="859"/>
      <c r="M19" s="858"/>
      <c r="N19" s="857"/>
      <c r="O19" s="857"/>
    </row>
    <row r="20" spans="1:15" ht="12.75" customHeight="1" x14ac:dyDescent="0.2">
      <c r="A20" s="857"/>
      <c r="B20" s="861"/>
      <c r="C20" s="862"/>
      <c r="D20" s="862"/>
      <c r="E20" s="862"/>
      <c r="F20" s="862"/>
      <c r="G20" s="862"/>
      <c r="H20" s="862"/>
      <c r="I20" s="862"/>
      <c r="J20" s="862"/>
      <c r="K20" s="862"/>
      <c r="L20" s="857"/>
      <c r="M20" s="862"/>
      <c r="N20" s="857"/>
      <c r="O20" s="857"/>
    </row>
    <row r="21" spans="1:15" s="863" customFormat="1" ht="17.25" x14ac:dyDescent="0.3">
      <c r="B21" s="864" t="s">
        <v>416</v>
      </c>
      <c r="C21" s="865"/>
      <c r="D21" s="865"/>
      <c r="E21" s="865"/>
    </row>
    <row r="22" spans="1:15" s="863" customFormat="1" ht="15" x14ac:dyDescent="0.25">
      <c r="A22" s="866"/>
      <c r="B22" s="373"/>
      <c r="C22" s="867" t="s">
        <v>190</v>
      </c>
      <c r="D22" s="867"/>
    </row>
    <row r="23" spans="1:15" s="863" customFormat="1" ht="15" x14ac:dyDescent="0.25">
      <c r="A23" s="868"/>
      <c r="B23" s="869"/>
      <c r="C23" s="870"/>
      <c r="D23" s="870"/>
    </row>
    <row r="24" spans="1:15" s="871" customFormat="1" ht="15" x14ac:dyDescent="0.25">
      <c r="B24" s="373"/>
      <c r="C24" s="871" t="s">
        <v>191</v>
      </c>
      <c r="E24" s="1545"/>
      <c r="F24" s="1546"/>
      <c r="G24" s="1546"/>
      <c r="H24" s="1546"/>
      <c r="I24" s="1546"/>
      <c r="J24" s="1547"/>
    </row>
    <row r="25" spans="1:15" s="871" customFormat="1" ht="15" x14ac:dyDescent="0.25">
      <c r="C25" s="871" t="s">
        <v>46</v>
      </c>
      <c r="E25" s="1545"/>
      <c r="F25" s="1546"/>
      <c r="G25" s="1546"/>
      <c r="H25" s="1546"/>
      <c r="I25" s="1546"/>
      <c r="J25" s="1547"/>
    </row>
    <row r="26" spans="1:15" s="871" customFormat="1" ht="15" x14ac:dyDescent="0.25">
      <c r="C26" s="871" t="s">
        <v>44</v>
      </c>
      <c r="E26" s="1545"/>
      <c r="F26" s="1546"/>
      <c r="G26" s="1546"/>
      <c r="H26" s="1546"/>
      <c r="I26" s="1546"/>
      <c r="J26" s="1547"/>
    </row>
    <row r="27" spans="1:15" s="871" customFormat="1" ht="15" x14ac:dyDescent="0.25">
      <c r="C27" s="871" t="s">
        <v>45</v>
      </c>
      <c r="E27" s="1545"/>
      <c r="F27" s="1546"/>
      <c r="G27" s="1546"/>
      <c r="H27" s="1546"/>
      <c r="I27" s="1546"/>
      <c r="J27" s="1547"/>
    </row>
    <row r="28" spans="1:15" s="871" customFormat="1" ht="15" x14ac:dyDescent="0.25">
      <c r="G28" s="872"/>
      <c r="H28" s="872"/>
      <c r="I28" s="872"/>
      <c r="J28" s="872"/>
    </row>
    <row r="29" spans="1:15" s="672" customFormat="1" ht="18.75" x14ac:dyDescent="0.3">
      <c r="B29" s="873" t="s">
        <v>425</v>
      </c>
      <c r="C29" s="873"/>
      <c r="D29" s="873"/>
      <c r="E29" s="873"/>
      <c r="F29" s="874"/>
      <c r="G29" s="874"/>
      <c r="H29" s="874"/>
      <c r="I29" s="874"/>
      <c r="J29" s="874"/>
      <c r="K29" s="874"/>
    </row>
    <row r="30" spans="1:15" s="672" customFormat="1" ht="15" customHeight="1" x14ac:dyDescent="0.25">
      <c r="B30" s="1552" t="s">
        <v>205</v>
      </c>
      <c r="C30" s="1552"/>
      <c r="D30" s="1552"/>
      <c r="E30" s="1552"/>
      <c r="F30" s="1552"/>
      <c r="G30" s="1552"/>
      <c r="H30" s="1552"/>
      <c r="I30" s="1552"/>
      <c r="J30" s="739"/>
      <c r="K30" s="875"/>
    </row>
    <row r="31" spans="1:15" s="672" customFormat="1" ht="15" x14ac:dyDescent="0.25">
      <c r="B31" s="1552"/>
      <c r="C31" s="1552"/>
      <c r="D31" s="1552"/>
      <c r="E31" s="1552"/>
      <c r="F31" s="1552"/>
      <c r="G31" s="1552"/>
      <c r="H31" s="1552"/>
      <c r="I31" s="1552"/>
      <c r="J31" s="923">
        <f>'1A Summary'!G35</f>
        <v>0</v>
      </c>
    </row>
    <row r="32" spans="1:15" s="672" customFormat="1" ht="4.5" customHeight="1" x14ac:dyDescent="0.25">
      <c r="B32" s="876"/>
      <c r="C32" s="876"/>
      <c r="D32" s="876"/>
      <c r="E32" s="877"/>
      <c r="F32" s="876"/>
      <c r="G32" s="876"/>
      <c r="H32" s="876"/>
      <c r="I32" s="877"/>
      <c r="J32" s="739"/>
      <c r="K32" s="875"/>
    </row>
    <row r="33" spans="1:15" s="672" customFormat="1" ht="15" x14ac:dyDescent="0.25">
      <c r="B33" s="1513" t="s">
        <v>198</v>
      </c>
      <c r="C33" s="1513"/>
      <c r="D33" s="1513"/>
      <c r="E33" s="1513"/>
      <c r="F33" s="1513"/>
      <c r="G33" s="1513"/>
      <c r="H33" s="1513"/>
      <c r="I33" s="1514"/>
      <c r="J33" s="1215">
        <f>'6B LIHTC Budget'!G110+'6B LIHTC Budget'!H110</f>
        <v>0</v>
      </c>
    </row>
    <row r="34" spans="1:15" s="672" customFormat="1" ht="15" x14ac:dyDescent="0.25">
      <c r="B34" s="877" t="s">
        <v>43</v>
      </c>
      <c r="C34" s="877"/>
      <c r="D34" s="877"/>
      <c r="E34" s="877"/>
      <c r="F34" s="877"/>
      <c r="G34" s="877"/>
      <c r="H34" s="877"/>
      <c r="I34" s="877"/>
      <c r="J34" s="559">
        <f>IFERROR(J31/J33, 0)</f>
        <v>0</v>
      </c>
    </row>
    <row r="35" spans="1:15" s="672" customFormat="1" ht="15" x14ac:dyDescent="0.25">
      <c r="E35" s="878"/>
    </row>
    <row r="36" spans="1:15" s="871" customFormat="1" ht="15" x14ac:dyDescent="0.25">
      <c r="B36" s="873" t="s">
        <v>415</v>
      </c>
      <c r="G36" s="872"/>
      <c r="H36" s="872"/>
      <c r="I36" s="872"/>
      <c r="J36" s="872"/>
    </row>
    <row r="37" spans="1:15" s="871" customFormat="1" ht="15" x14ac:dyDescent="0.25">
      <c r="G37" s="872"/>
      <c r="H37" s="872"/>
      <c r="I37" s="872"/>
      <c r="J37" s="872"/>
    </row>
    <row r="38" spans="1:15" ht="12.75" customHeight="1" x14ac:dyDescent="0.25">
      <c r="B38" s="873" t="s">
        <v>414</v>
      </c>
      <c r="C38" s="852"/>
      <c r="D38" s="852"/>
      <c r="E38" s="862"/>
      <c r="G38" s="873" t="s">
        <v>418</v>
      </c>
      <c r="H38" s="862"/>
      <c r="I38" s="862"/>
      <c r="J38" s="862"/>
      <c r="K38" s="862"/>
      <c r="L38" s="857"/>
      <c r="M38" s="862"/>
      <c r="N38" s="857"/>
      <c r="O38" s="857"/>
    </row>
    <row r="39" spans="1:15" ht="12.75" customHeight="1" x14ac:dyDescent="0.25">
      <c r="A39" s="857"/>
      <c r="B39" s="373"/>
      <c r="C39" s="880" t="s">
        <v>342</v>
      </c>
      <c r="D39" s="880"/>
      <c r="E39" s="880"/>
      <c r="F39" s="880"/>
      <c r="G39" s="373"/>
      <c r="H39" s="880" t="s">
        <v>345</v>
      </c>
      <c r="I39" s="880"/>
      <c r="J39" s="880"/>
      <c r="K39" s="880"/>
      <c r="L39" s="880"/>
      <c r="M39" s="880"/>
      <c r="N39" s="857"/>
      <c r="O39" s="857"/>
    </row>
    <row r="40" spans="1:15" ht="12.75" customHeight="1" x14ac:dyDescent="0.25">
      <c r="A40" s="857"/>
      <c r="B40" s="373"/>
      <c r="C40" s="881" t="s">
        <v>417</v>
      </c>
      <c r="D40" s="880"/>
      <c r="E40" s="880"/>
      <c r="F40" s="880"/>
      <c r="G40" s="373"/>
      <c r="H40" s="881" t="s">
        <v>346</v>
      </c>
      <c r="I40" s="880"/>
      <c r="J40" s="880"/>
      <c r="K40" s="880"/>
      <c r="L40" s="880"/>
      <c r="M40" s="880"/>
      <c r="N40" s="857"/>
      <c r="O40" s="857"/>
    </row>
    <row r="41" spans="1:15" ht="12.75" customHeight="1" x14ac:dyDescent="0.25">
      <c r="A41" s="857"/>
      <c r="B41" s="373"/>
      <c r="C41" s="881" t="s">
        <v>343</v>
      </c>
      <c r="D41" s="880"/>
      <c r="E41" s="880"/>
      <c r="F41" s="880"/>
      <c r="G41" s="373"/>
      <c r="H41" s="881" t="s">
        <v>347</v>
      </c>
      <c r="I41" s="880"/>
      <c r="J41" s="880"/>
      <c r="K41" s="880"/>
      <c r="L41" s="880"/>
      <c r="M41" s="880"/>
      <c r="N41" s="857"/>
      <c r="O41" s="857"/>
    </row>
    <row r="42" spans="1:15" ht="12.75" customHeight="1" x14ac:dyDescent="0.25">
      <c r="A42" s="857"/>
      <c r="B42" s="373"/>
      <c r="C42" s="881" t="s">
        <v>344</v>
      </c>
      <c r="D42" s="880"/>
      <c r="E42" s="880"/>
      <c r="F42" s="880"/>
      <c r="G42" s="373"/>
      <c r="H42" s="881" t="s">
        <v>348</v>
      </c>
      <c r="I42" s="880"/>
      <c r="J42" s="880"/>
      <c r="K42" s="880"/>
      <c r="L42" s="880"/>
      <c r="M42" s="880"/>
      <c r="N42" s="857"/>
      <c r="O42" s="857"/>
    </row>
    <row r="43" spans="1:15" ht="12.75" customHeight="1" x14ac:dyDescent="0.25">
      <c r="A43" s="857"/>
      <c r="B43" s="873"/>
      <c r="C43" s="852"/>
      <c r="D43" s="852"/>
      <c r="E43" s="862"/>
      <c r="F43" s="862"/>
      <c r="G43" s="373"/>
      <c r="H43" s="881" t="s">
        <v>349</v>
      </c>
      <c r="I43" s="862"/>
      <c r="J43" s="862"/>
      <c r="K43" s="862"/>
      <c r="L43" s="857"/>
      <c r="M43" s="862"/>
      <c r="N43" s="857"/>
      <c r="O43" s="857"/>
    </row>
    <row r="44" spans="1:15" ht="12.75" customHeight="1" x14ac:dyDescent="0.25">
      <c r="A44" s="873"/>
      <c r="C44" s="852"/>
      <c r="D44" s="852"/>
      <c r="E44" s="862"/>
      <c r="F44" s="862"/>
      <c r="G44" s="373"/>
      <c r="H44" s="881" t="s">
        <v>350</v>
      </c>
      <c r="I44" s="862"/>
      <c r="J44" s="1545"/>
      <c r="K44" s="1547"/>
      <c r="L44" s="857"/>
      <c r="M44" s="862"/>
      <c r="N44" s="857"/>
      <c r="O44" s="857"/>
    </row>
    <row r="45" spans="1:15" ht="12.75" customHeight="1" x14ac:dyDescent="0.25">
      <c r="A45" s="873"/>
      <c r="C45" s="852"/>
      <c r="D45" s="852"/>
      <c r="E45" s="862"/>
      <c r="F45" s="862"/>
      <c r="G45" s="872"/>
      <c r="H45" s="882"/>
      <c r="I45" s="862"/>
      <c r="J45" s="883"/>
      <c r="K45" s="883"/>
      <c r="L45" s="857"/>
      <c r="M45" s="862"/>
      <c r="N45" s="857"/>
      <c r="O45" s="857"/>
    </row>
    <row r="46" spans="1:15" ht="12.75" customHeight="1" x14ac:dyDescent="0.25">
      <c r="A46" s="873"/>
      <c r="B46" s="884" t="s">
        <v>439</v>
      </c>
      <c r="C46" s="852"/>
      <c r="D46" s="852"/>
      <c r="E46" s="862"/>
      <c r="F46" s="862"/>
      <c r="G46" s="872"/>
      <c r="H46" s="882"/>
      <c r="I46" s="862"/>
      <c r="J46" s="883"/>
      <c r="K46" s="883"/>
      <c r="L46" s="857"/>
      <c r="M46" s="862"/>
      <c r="N46" s="857"/>
      <c r="O46" s="857"/>
    </row>
    <row r="47" spans="1:15" ht="12.75" customHeight="1" x14ac:dyDescent="0.25">
      <c r="A47" s="860"/>
      <c r="B47" s="1553" t="s">
        <v>351</v>
      </c>
      <c r="C47" s="1553"/>
      <c r="D47" s="1553"/>
      <c r="E47" s="1553"/>
      <c r="F47" s="1553"/>
      <c r="G47" s="1553"/>
      <c r="H47" s="1553"/>
      <c r="I47" s="1553"/>
      <c r="J47" s="1553"/>
      <c r="K47" s="883"/>
      <c r="L47" s="857"/>
      <c r="M47" s="862"/>
      <c r="N47" s="857"/>
      <c r="O47" s="857"/>
    </row>
    <row r="48" spans="1:15" ht="12.75" customHeight="1" x14ac:dyDescent="0.25">
      <c r="A48" s="857"/>
      <c r="B48" s="373"/>
      <c r="C48" s="885" t="s">
        <v>419</v>
      </c>
      <c r="D48" s="373"/>
      <c r="E48" s="885" t="s">
        <v>39</v>
      </c>
      <c r="G48" s="1549" t="s">
        <v>406</v>
      </c>
      <c r="H48" s="1549"/>
      <c r="I48" s="1545"/>
      <c r="J48" s="1547"/>
      <c r="M48" s="886"/>
      <c r="N48" s="863"/>
      <c r="O48" s="863"/>
    </row>
    <row r="49" spans="1:16" ht="12.75" customHeight="1" x14ac:dyDescent="0.25">
      <c r="A49" s="857"/>
      <c r="G49" s="1549" t="s">
        <v>420</v>
      </c>
      <c r="H49" s="1549"/>
      <c r="I49" s="1545"/>
      <c r="J49" s="1547"/>
      <c r="K49" s="882"/>
      <c r="L49" s="882"/>
      <c r="M49" s="882"/>
      <c r="N49" s="872"/>
      <c r="O49" s="872"/>
      <c r="P49" s="857"/>
    </row>
    <row r="50" spans="1:16" ht="12.75" customHeight="1" x14ac:dyDescent="0.25">
      <c r="A50" s="857"/>
      <c r="I50" s="882"/>
      <c r="J50" s="882"/>
      <c r="K50" s="882"/>
      <c r="L50" s="882"/>
      <c r="M50" s="882"/>
      <c r="N50" s="872"/>
      <c r="O50" s="872"/>
      <c r="P50" s="857"/>
    </row>
    <row r="51" spans="1:16" ht="12.75" customHeight="1" x14ac:dyDescent="0.25">
      <c r="A51" s="857"/>
      <c r="E51" s="880"/>
      <c r="F51" s="880"/>
      <c r="G51" s="880"/>
      <c r="H51" s="880"/>
      <c r="I51" s="882"/>
      <c r="J51" s="882"/>
      <c r="K51" s="882"/>
      <c r="L51" s="882"/>
      <c r="M51" s="882"/>
      <c r="N51" s="872"/>
      <c r="O51" s="872"/>
      <c r="P51" s="857"/>
    </row>
    <row r="52" spans="1:16" ht="12.75" customHeight="1" x14ac:dyDescent="0.25">
      <c r="A52" s="857"/>
      <c r="E52" s="880"/>
      <c r="F52" s="880"/>
      <c r="G52" s="880"/>
      <c r="H52" s="880"/>
      <c r="I52" s="882"/>
      <c r="J52" s="887"/>
      <c r="K52" s="887"/>
      <c r="L52" s="887"/>
      <c r="M52" s="887"/>
      <c r="N52" s="887"/>
      <c r="O52" s="887"/>
      <c r="P52" s="857"/>
    </row>
    <row r="53" spans="1:16" ht="12.75" customHeight="1" x14ac:dyDescent="0.2">
      <c r="A53" s="857"/>
      <c r="B53" s="861"/>
      <c r="C53" s="862"/>
      <c r="D53" s="862"/>
      <c r="E53" s="862"/>
      <c r="F53" s="862"/>
      <c r="G53" s="862"/>
      <c r="H53" s="862"/>
      <c r="I53" s="862"/>
      <c r="J53" s="862"/>
      <c r="K53" s="862"/>
      <c r="L53" s="857"/>
      <c r="M53" s="862"/>
      <c r="N53" s="857"/>
      <c r="O53" s="857"/>
      <c r="P53" s="857"/>
    </row>
    <row r="54" spans="1:16" ht="12.75" customHeight="1" x14ac:dyDescent="0.2">
      <c r="A54" s="857"/>
      <c r="B54" s="861"/>
      <c r="C54" s="862"/>
      <c r="D54" s="862"/>
      <c r="E54" s="862"/>
      <c r="F54" s="862"/>
      <c r="G54" s="862"/>
      <c r="H54" s="862"/>
      <c r="I54" s="862"/>
      <c r="J54" s="862"/>
      <c r="K54" s="862"/>
      <c r="L54" s="857"/>
      <c r="M54" s="862"/>
      <c r="N54" s="857"/>
      <c r="O54" s="857"/>
      <c r="P54" s="857"/>
    </row>
    <row r="55" spans="1:16" ht="12.75" customHeight="1" x14ac:dyDescent="0.2">
      <c r="A55" s="857"/>
      <c r="B55" s="857"/>
      <c r="C55" s="857"/>
      <c r="D55" s="857"/>
      <c r="E55" s="857"/>
      <c r="F55" s="857"/>
      <c r="G55" s="857"/>
      <c r="H55" s="857"/>
      <c r="I55" s="857"/>
      <c r="J55" s="857"/>
      <c r="K55" s="857"/>
      <c r="L55" s="857"/>
      <c r="M55" s="857"/>
      <c r="N55" s="857"/>
      <c r="O55" s="857"/>
    </row>
    <row r="56" spans="1:16" ht="12.75" customHeight="1" x14ac:dyDescent="0.2">
      <c r="A56" s="857"/>
      <c r="B56" s="857"/>
      <c r="C56" s="857"/>
      <c r="D56" s="857"/>
      <c r="E56" s="857"/>
      <c r="F56" s="857"/>
      <c r="G56" s="857"/>
      <c r="H56" s="857"/>
      <c r="I56" s="857"/>
      <c r="J56" s="857"/>
      <c r="K56" s="857"/>
      <c r="L56" s="857"/>
      <c r="M56" s="857"/>
      <c r="N56" s="857"/>
      <c r="O56" s="857"/>
    </row>
    <row r="57" spans="1:16" ht="12.75" customHeight="1" x14ac:dyDescent="0.2">
      <c r="A57" s="857"/>
      <c r="B57" s="857"/>
      <c r="C57" s="857"/>
      <c r="D57" s="857"/>
      <c r="E57" s="857"/>
      <c r="F57" s="857"/>
      <c r="G57" s="857"/>
      <c r="H57" s="857"/>
      <c r="I57" s="857"/>
      <c r="J57" s="857"/>
      <c r="K57" s="857"/>
      <c r="L57" s="857"/>
      <c r="M57" s="857"/>
      <c r="N57" s="857"/>
      <c r="O57" s="857"/>
    </row>
    <row r="58" spans="1:16" ht="12.75" customHeight="1" x14ac:dyDescent="0.2">
      <c r="A58" s="857"/>
      <c r="B58" s="888"/>
      <c r="C58" s="857"/>
      <c r="D58" s="857"/>
      <c r="E58" s="857"/>
      <c r="F58" s="857"/>
      <c r="G58" s="857"/>
      <c r="H58" s="857"/>
      <c r="I58" s="857"/>
      <c r="J58" s="857"/>
      <c r="K58" s="857"/>
      <c r="L58" s="857"/>
      <c r="M58" s="857"/>
      <c r="N58" s="857"/>
      <c r="O58" s="857"/>
    </row>
    <row r="59" spans="1:16" ht="12.75" customHeight="1" x14ac:dyDescent="0.2">
      <c r="A59" s="857"/>
      <c r="B59" s="857"/>
      <c r="C59" s="857"/>
      <c r="D59" s="857"/>
      <c r="E59" s="857"/>
      <c r="F59" s="857"/>
      <c r="G59" s="857"/>
      <c r="H59" s="857"/>
      <c r="I59" s="857"/>
      <c r="J59" s="857"/>
      <c r="K59" s="857"/>
      <c r="L59" s="857"/>
      <c r="M59" s="857"/>
      <c r="N59" s="857"/>
      <c r="O59" s="857"/>
    </row>
    <row r="60" spans="1:16" ht="12.75" customHeight="1" x14ac:dyDescent="0.2">
      <c r="A60" s="857"/>
      <c r="B60" s="1548"/>
      <c r="C60" s="1548"/>
      <c r="D60" s="1548"/>
      <c r="E60" s="1548"/>
      <c r="F60" s="1548"/>
      <c r="G60" s="1548"/>
      <c r="H60" s="1548"/>
      <c r="I60" s="1548"/>
      <c r="J60" s="1548"/>
      <c r="K60" s="1548"/>
      <c r="L60" s="857"/>
      <c r="M60" s="857"/>
      <c r="N60" s="857"/>
      <c r="O60" s="857"/>
    </row>
    <row r="61" spans="1:16" ht="12.75" customHeight="1" x14ac:dyDescent="0.2">
      <c r="A61" s="857"/>
      <c r="B61" s="1548"/>
      <c r="C61" s="1548"/>
      <c r="D61" s="1548"/>
      <c r="E61" s="1548"/>
      <c r="F61" s="1548"/>
      <c r="G61" s="1548"/>
      <c r="H61" s="1548"/>
      <c r="I61" s="1548"/>
      <c r="J61" s="1548"/>
      <c r="K61" s="1548"/>
      <c r="L61" s="857"/>
      <c r="M61" s="857"/>
      <c r="N61" s="857"/>
      <c r="O61" s="857"/>
    </row>
    <row r="62" spans="1:16" ht="12.75" customHeight="1" x14ac:dyDescent="0.2">
      <c r="A62" s="857"/>
      <c r="B62" s="889"/>
      <c r="C62" s="889"/>
      <c r="D62" s="889"/>
      <c r="E62" s="1548"/>
      <c r="F62" s="1548"/>
      <c r="G62" s="1548"/>
      <c r="H62" s="1554"/>
      <c r="I62" s="1554"/>
      <c r="J62" s="1554"/>
      <c r="K62" s="1554"/>
      <c r="L62" s="857"/>
      <c r="M62" s="857"/>
      <c r="N62" s="857"/>
      <c r="O62" s="857"/>
    </row>
    <row r="63" spans="1:16" ht="12.75" customHeight="1" x14ac:dyDescent="0.2">
      <c r="A63" s="857"/>
      <c r="B63" s="889"/>
      <c r="C63" s="889"/>
      <c r="D63" s="889"/>
      <c r="E63" s="890"/>
      <c r="F63" s="890"/>
      <c r="G63" s="890"/>
      <c r="H63" s="889"/>
      <c r="I63" s="889"/>
      <c r="J63" s="890"/>
      <c r="K63" s="890"/>
      <c r="L63" s="857"/>
      <c r="M63" s="890"/>
      <c r="N63" s="857"/>
      <c r="O63" s="857"/>
    </row>
    <row r="64" spans="1:16" ht="12.75" customHeight="1" x14ac:dyDescent="0.2">
      <c r="A64" s="857"/>
      <c r="B64" s="891"/>
      <c r="C64" s="862"/>
      <c r="D64" s="862"/>
      <c r="E64" s="862"/>
      <c r="F64" s="862"/>
      <c r="G64" s="862"/>
      <c r="H64" s="862"/>
      <c r="I64" s="862"/>
      <c r="J64" s="862"/>
      <c r="K64" s="862"/>
      <c r="L64" s="857"/>
      <c r="M64" s="862"/>
      <c r="N64" s="857"/>
      <c r="O64" s="857"/>
    </row>
    <row r="65" spans="1:15" ht="12.75" customHeight="1" x14ac:dyDescent="0.2">
      <c r="A65" s="857"/>
      <c r="B65" s="891"/>
      <c r="C65" s="862"/>
      <c r="D65" s="862"/>
      <c r="E65" s="862"/>
      <c r="F65" s="862"/>
      <c r="G65" s="862"/>
      <c r="H65" s="862"/>
      <c r="I65" s="862"/>
      <c r="J65" s="862"/>
      <c r="K65" s="862"/>
      <c r="L65" s="857"/>
      <c r="M65" s="862"/>
      <c r="N65" s="857"/>
      <c r="O65" s="857"/>
    </row>
    <row r="66" spans="1:15" ht="12.75" customHeight="1" x14ac:dyDescent="0.2">
      <c r="A66" s="857"/>
      <c r="B66" s="891"/>
      <c r="C66" s="862"/>
      <c r="D66" s="862"/>
      <c r="E66" s="862"/>
      <c r="F66" s="862"/>
      <c r="G66" s="862"/>
      <c r="H66" s="862"/>
      <c r="I66" s="862"/>
      <c r="J66" s="862"/>
      <c r="K66" s="862"/>
      <c r="L66" s="857"/>
      <c r="M66" s="862"/>
      <c r="N66" s="857"/>
      <c r="O66" s="857"/>
    </row>
    <row r="67" spans="1:15" ht="12.75" customHeight="1" x14ac:dyDescent="0.2">
      <c r="A67" s="857"/>
      <c r="B67" s="891"/>
      <c r="C67" s="862"/>
      <c r="D67" s="862"/>
      <c r="E67" s="862"/>
      <c r="F67" s="862"/>
      <c r="G67" s="862"/>
      <c r="H67" s="862"/>
      <c r="I67" s="862"/>
      <c r="J67" s="862"/>
      <c r="K67" s="862"/>
      <c r="L67" s="857"/>
      <c r="M67" s="862"/>
      <c r="N67" s="857"/>
      <c r="O67" s="857"/>
    </row>
    <row r="68" spans="1:15" ht="12.75" customHeight="1" x14ac:dyDescent="0.2">
      <c r="A68" s="857"/>
      <c r="B68" s="1555"/>
      <c r="C68" s="1555"/>
      <c r="D68" s="1555"/>
      <c r="E68" s="1555"/>
      <c r="F68" s="1555"/>
      <c r="G68" s="1555"/>
      <c r="H68" s="1555"/>
      <c r="I68" s="1555"/>
      <c r="J68" s="1555"/>
      <c r="K68" s="1555"/>
      <c r="L68" s="857"/>
      <c r="M68" s="857"/>
      <c r="N68" s="857"/>
      <c r="O68" s="857"/>
    </row>
    <row r="69" spans="1:15" ht="12.75" customHeight="1" x14ac:dyDescent="0.2">
      <c r="A69" s="857"/>
      <c r="B69" s="1556"/>
      <c r="C69" s="1556"/>
      <c r="D69" s="1556"/>
      <c r="E69" s="1556"/>
      <c r="F69" s="1556"/>
      <c r="G69" s="1556"/>
      <c r="H69" s="1556"/>
      <c r="I69" s="1556"/>
      <c r="J69" s="1556"/>
      <c r="K69" s="1556"/>
      <c r="L69" s="857"/>
      <c r="M69" s="857"/>
      <c r="N69" s="857"/>
      <c r="O69" s="857"/>
    </row>
    <row r="70" spans="1:15" ht="12.75" customHeight="1" x14ac:dyDescent="0.2">
      <c r="A70" s="857"/>
      <c r="B70" s="892"/>
      <c r="C70" s="862"/>
      <c r="D70" s="862"/>
      <c r="E70" s="862"/>
      <c r="F70" s="862"/>
      <c r="G70" s="862"/>
      <c r="H70" s="862"/>
      <c r="I70" s="862"/>
      <c r="J70" s="862"/>
      <c r="K70" s="862"/>
      <c r="L70" s="857"/>
      <c r="M70" s="862"/>
      <c r="N70" s="857"/>
      <c r="O70" s="857"/>
    </row>
    <row r="71" spans="1:15" ht="12.75" customHeight="1" x14ac:dyDescent="0.2">
      <c r="A71" s="857"/>
      <c r="B71" s="892"/>
      <c r="C71" s="862"/>
      <c r="D71" s="862"/>
      <c r="E71" s="862"/>
      <c r="F71" s="862"/>
      <c r="G71" s="862"/>
      <c r="H71" s="862"/>
      <c r="I71" s="862"/>
      <c r="J71" s="862"/>
      <c r="K71" s="862"/>
      <c r="L71" s="857"/>
      <c r="M71" s="862"/>
      <c r="N71" s="857"/>
      <c r="O71" s="857"/>
    </row>
    <row r="72" spans="1:15" ht="12.75" customHeight="1" x14ac:dyDescent="0.2">
      <c r="A72" s="857"/>
      <c r="B72" s="892"/>
      <c r="C72" s="862"/>
      <c r="D72" s="862"/>
      <c r="E72" s="862"/>
      <c r="F72" s="862"/>
      <c r="G72" s="862"/>
      <c r="H72" s="862"/>
      <c r="I72" s="862"/>
      <c r="J72" s="862"/>
      <c r="K72" s="862"/>
      <c r="L72" s="857"/>
      <c r="M72" s="862"/>
      <c r="N72" s="857"/>
      <c r="O72" s="857"/>
    </row>
    <row r="73" spans="1:15" ht="12.75" customHeight="1" x14ac:dyDescent="0.2">
      <c r="A73" s="857"/>
      <c r="B73" s="892"/>
      <c r="C73" s="862"/>
      <c r="D73" s="862"/>
      <c r="E73" s="862"/>
      <c r="F73" s="862"/>
      <c r="G73" s="862"/>
      <c r="H73" s="862"/>
      <c r="I73" s="862"/>
      <c r="J73" s="862"/>
      <c r="K73" s="862"/>
      <c r="L73" s="857"/>
      <c r="M73" s="862"/>
      <c r="N73" s="857"/>
      <c r="O73" s="857"/>
    </row>
    <row r="74" spans="1:15" ht="12.75" customHeight="1" x14ac:dyDescent="0.2">
      <c r="A74" s="857"/>
      <c r="B74" s="892"/>
      <c r="C74" s="862"/>
      <c r="D74" s="862"/>
      <c r="E74" s="862"/>
      <c r="F74" s="862"/>
      <c r="G74" s="862"/>
      <c r="H74" s="862"/>
      <c r="I74" s="862"/>
      <c r="J74" s="862"/>
      <c r="K74" s="862"/>
      <c r="L74" s="857"/>
      <c r="M74" s="862"/>
      <c r="N74" s="857"/>
      <c r="O74" s="857"/>
    </row>
    <row r="75" spans="1:15" ht="12.75" customHeight="1" x14ac:dyDescent="0.2">
      <c r="A75" s="857"/>
      <c r="B75" s="892"/>
      <c r="C75" s="1550"/>
      <c r="D75" s="862"/>
      <c r="E75" s="1550"/>
      <c r="F75" s="862"/>
      <c r="G75" s="1550"/>
      <c r="H75" s="1550"/>
      <c r="I75" s="1550"/>
      <c r="J75" s="1550"/>
      <c r="K75" s="1550"/>
      <c r="L75" s="857"/>
      <c r="M75" s="1550"/>
      <c r="N75" s="857"/>
      <c r="O75" s="857"/>
    </row>
    <row r="76" spans="1:15" ht="12.75" customHeight="1" x14ac:dyDescent="0.2">
      <c r="A76" s="857"/>
      <c r="B76" s="892"/>
      <c r="C76" s="1550"/>
      <c r="D76" s="862"/>
      <c r="E76" s="1550"/>
      <c r="F76" s="862"/>
      <c r="G76" s="1550"/>
      <c r="H76" s="1550"/>
      <c r="I76" s="1550"/>
      <c r="J76" s="1550"/>
      <c r="K76" s="1550"/>
      <c r="L76" s="857"/>
      <c r="M76" s="1550"/>
      <c r="N76" s="857"/>
      <c r="O76" s="857"/>
    </row>
    <row r="77" spans="1:15" ht="12.75" customHeight="1" x14ac:dyDescent="0.2">
      <c r="A77" s="857"/>
      <c r="B77" s="892"/>
      <c r="C77" s="862"/>
      <c r="D77" s="862"/>
      <c r="E77" s="862"/>
      <c r="F77" s="862"/>
      <c r="G77" s="862"/>
      <c r="H77" s="862"/>
      <c r="I77" s="862"/>
      <c r="J77" s="862"/>
      <c r="K77" s="862"/>
      <c r="L77" s="857"/>
      <c r="M77" s="862"/>
      <c r="N77" s="857"/>
      <c r="O77" s="857"/>
    </row>
    <row r="78" spans="1:15" ht="12.75" customHeight="1" x14ac:dyDescent="0.2">
      <c r="A78" s="857"/>
      <c r="B78" s="892"/>
      <c r="C78" s="862"/>
      <c r="D78" s="862"/>
      <c r="E78" s="862"/>
      <c r="F78" s="862"/>
      <c r="G78" s="862"/>
      <c r="H78" s="862"/>
      <c r="I78" s="862"/>
      <c r="J78" s="862"/>
      <c r="K78" s="862"/>
      <c r="L78" s="857"/>
      <c r="M78" s="862"/>
      <c r="N78" s="857"/>
      <c r="O78" s="857"/>
    </row>
    <row r="79" spans="1:15" ht="12.75" customHeight="1" x14ac:dyDescent="0.2">
      <c r="A79" s="857"/>
      <c r="B79" s="892"/>
      <c r="C79" s="862"/>
      <c r="D79" s="862"/>
      <c r="E79" s="862"/>
      <c r="F79" s="862"/>
      <c r="G79" s="862"/>
      <c r="H79" s="862"/>
      <c r="I79" s="862"/>
      <c r="J79" s="862"/>
      <c r="K79" s="862"/>
      <c r="L79" s="857"/>
      <c r="M79" s="862"/>
      <c r="N79" s="857"/>
      <c r="O79" s="857"/>
    </row>
    <row r="80" spans="1:15" ht="12.75" customHeight="1" x14ac:dyDescent="0.2">
      <c r="A80" s="857"/>
      <c r="B80" s="892"/>
      <c r="C80" s="862"/>
      <c r="D80" s="862"/>
      <c r="E80" s="862"/>
      <c r="F80" s="862"/>
      <c r="G80" s="862"/>
      <c r="H80" s="862"/>
      <c r="I80" s="862"/>
      <c r="J80" s="862"/>
      <c r="K80" s="862"/>
      <c r="L80" s="857"/>
      <c r="M80" s="862"/>
      <c r="N80" s="857"/>
      <c r="O80" s="857"/>
    </row>
    <row r="81" spans="1:15" ht="12.75" customHeight="1" x14ac:dyDescent="0.2">
      <c r="A81" s="857"/>
      <c r="B81" s="892"/>
      <c r="C81" s="862"/>
      <c r="D81" s="862"/>
      <c r="E81" s="862"/>
      <c r="F81" s="862"/>
      <c r="G81" s="862"/>
      <c r="H81" s="862"/>
      <c r="I81" s="862"/>
      <c r="J81" s="862"/>
      <c r="K81" s="862"/>
      <c r="L81" s="857"/>
      <c r="M81" s="862"/>
      <c r="N81" s="857"/>
      <c r="O81" s="857"/>
    </row>
    <row r="82" spans="1:15" ht="12.75" customHeight="1" x14ac:dyDescent="0.2">
      <c r="A82" s="857"/>
      <c r="B82" s="892"/>
      <c r="C82" s="862"/>
      <c r="D82" s="862"/>
      <c r="E82" s="862"/>
      <c r="F82" s="862"/>
      <c r="G82" s="862"/>
      <c r="H82" s="862"/>
      <c r="I82" s="862"/>
      <c r="J82" s="862"/>
      <c r="K82" s="862"/>
      <c r="L82" s="857"/>
      <c r="M82" s="862"/>
      <c r="N82" s="857"/>
      <c r="O82" s="857"/>
    </row>
    <row r="83" spans="1:15" ht="12.75" customHeight="1" x14ac:dyDescent="0.2">
      <c r="A83" s="857"/>
      <c r="B83" s="891"/>
      <c r="C83" s="893"/>
      <c r="D83" s="893"/>
      <c r="E83" s="893"/>
      <c r="F83" s="893"/>
      <c r="G83" s="893"/>
      <c r="H83" s="893"/>
      <c r="I83" s="893"/>
      <c r="J83" s="893"/>
      <c r="K83" s="893"/>
      <c r="L83" s="857"/>
      <c r="M83" s="893"/>
      <c r="N83" s="857"/>
      <c r="O83" s="857"/>
    </row>
    <row r="84" spans="1:15" ht="12.75" customHeight="1" x14ac:dyDescent="0.2">
      <c r="A84" s="857"/>
      <c r="B84" s="857"/>
      <c r="C84" s="857"/>
      <c r="D84" s="857"/>
      <c r="E84" s="857"/>
      <c r="F84" s="857"/>
      <c r="G84" s="857"/>
      <c r="H84" s="857"/>
      <c r="I84" s="857"/>
      <c r="J84" s="857"/>
      <c r="K84" s="857"/>
      <c r="L84" s="857"/>
      <c r="M84" s="857"/>
      <c r="N84" s="857"/>
      <c r="O84" s="857"/>
    </row>
    <row r="85" spans="1:15" ht="12.75" customHeight="1" x14ac:dyDescent="0.2">
      <c r="A85" s="857"/>
      <c r="B85" s="857"/>
      <c r="C85" s="857"/>
      <c r="D85" s="857"/>
      <c r="E85" s="857"/>
      <c r="F85" s="857"/>
      <c r="G85" s="857"/>
      <c r="H85" s="857"/>
      <c r="I85" s="857"/>
      <c r="J85" s="857"/>
      <c r="K85" s="857"/>
      <c r="L85" s="857"/>
      <c r="M85" s="857"/>
      <c r="N85" s="857"/>
      <c r="O85" s="857"/>
    </row>
    <row r="86" spans="1:15" ht="12.75" customHeight="1" x14ac:dyDescent="0.2">
      <c r="A86" s="857"/>
      <c r="B86" s="857"/>
      <c r="C86" s="857"/>
      <c r="D86" s="857"/>
      <c r="E86" s="857"/>
      <c r="F86" s="857"/>
      <c r="G86" s="857"/>
      <c r="H86" s="857"/>
      <c r="I86" s="857"/>
      <c r="J86" s="857"/>
      <c r="K86" s="857"/>
      <c r="L86" s="857"/>
      <c r="M86" s="857"/>
      <c r="N86" s="857"/>
      <c r="O86" s="857"/>
    </row>
    <row r="87" spans="1:15" ht="12.75" customHeight="1" x14ac:dyDescent="0.2">
      <c r="A87" s="857"/>
      <c r="B87" s="857"/>
      <c r="C87" s="857"/>
      <c r="D87" s="857"/>
      <c r="E87" s="857"/>
      <c r="F87" s="857"/>
      <c r="G87" s="857"/>
      <c r="H87" s="857"/>
      <c r="I87" s="857"/>
      <c r="J87" s="857"/>
      <c r="K87" s="857"/>
      <c r="L87" s="857"/>
      <c r="M87" s="857"/>
      <c r="N87" s="857"/>
      <c r="O87" s="857"/>
    </row>
    <row r="88" spans="1:15" ht="12.75" customHeight="1" x14ac:dyDescent="0.2">
      <c r="A88" s="857"/>
      <c r="B88" s="888"/>
      <c r="C88" s="857"/>
      <c r="D88" s="857"/>
      <c r="E88" s="857"/>
      <c r="F88" s="857"/>
      <c r="G88" s="857"/>
      <c r="H88" s="857"/>
      <c r="I88" s="857"/>
      <c r="J88" s="857"/>
      <c r="K88" s="857"/>
      <c r="L88" s="857"/>
      <c r="M88" s="857"/>
      <c r="N88" s="857"/>
      <c r="O88" s="857"/>
    </row>
    <row r="89" spans="1:15" ht="12.75" customHeight="1" x14ac:dyDescent="0.2">
      <c r="A89" s="857"/>
      <c r="B89" s="888"/>
      <c r="C89" s="857"/>
      <c r="D89" s="857"/>
      <c r="E89" s="857"/>
      <c r="F89" s="857"/>
      <c r="G89" s="857"/>
      <c r="H89" s="857"/>
      <c r="I89" s="857"/>
      <c r="J89" s="857"/>
      <c r="K89" s="857"/>
      <c r="L89" s="857"/>
      <c r="M89" s="857"/>
      <c r="N89" s="857"/>
      <c r="O89" s="857"/>
    </row>
    <row r="90" spans="1:15" ht="12.75" customHeight="1" x14ac:dyDescent="0.2">
      <c r="A90" s="857"/>
      <c r="B90" s="894"/>
      <c r="C90" s="857"/>
      <c r="D90" s="857"/>
      <c r="E90" s="857"/>
      <c r="F90" s="857"/>
      <c r="G90" s="857"/>
      <c r="H90" s="857"/>
      <c r="I90" s="857"/>
      <c r="J90" s="857"/>
      <c r="K90" s="857"/>
      <c r="L90" s="857"/>
      <c r="M90" s="857"/>
      <c r="N90" s="857"/>
      <c r="O90" s="857"/>
    </row>
    <row r="91" spans="1:15" ht="12.75" customHeight="1" x14ac:dyDescent="0.2">
      <c r="A91" s="857"/>
      <c r="B91" s="895"/>
      <c r="C91" s="857"/>
      <c r="D91" s="857"/>
      <c r="E91" s="857"/>
      <c r="F91" s="857"/>
      <c r="G91" s="857"/>
      <c r="H91" s="857"/>
      <c r="I91" s="857"/>
      <c r="J91" s="857"/>
      <c r="K91" s="857"/>
      <c r="L91" s="857"/>
      <c r="M91" s="857"/>
      <c r="N91" s="857"/>
      <c r="O91" s="857"/>
    </row>
    <row r="92" spans="1:15" ht="12.75" customHeight="1" x14ac:dyDescent="0.2">
      <c r="A92" s="857"/>
      <c r="B92" s="895"/>
      <c r="C92" s="857"/>
      <c r="D92" s="857"/>
      <c r="E92" s="857"/>
      <c r="F92" s="857"/>
      <c r="G92" s="857"/>
      <c r="H92" s="857"/>
      <c r="I92" s="857"/>
      <c r="J92" s="857"/>
      <c r="K92" s="857"/>
      <c r="L92" s="857"/>
      <c r="M92" s="857"/>
      <c r="N92" s="857"/>
      <c r="O92" s="857"/>
    </row>
    <row r="93" spans="1:15" ht="12.75" customHeight="1" x14ac:dyDescent="0.2">
      <c r="A93" s="857"/>
      <c r="B93" s="1551"/>
      <c r="C93" s="1551"/>
      <c r="D93" s="1551"/>
      <c r="E93" s="1551"/>
      <c r="F93" s="1551"/>
      <c r="G93" s="1551"/>
      <c r="H93" s="1551"/>
      <c r="I93" s="1551"/>
      <c r="J93" s="1551"/>
      <c r="K93" s="1551"/>
      <c r="L93" s="1551"/>
      <c r="M93" s="896"/>
      <c r="N93" s="896"/>
      <c r="O93" s="857"/>
    </row>
    <row r="94" spans="1:15" ht="12.75" customHeight="1" x14ac:dyDescent="0.2">
      <c r="A94" s="857"/>
      <c r="B94" s="1551"/>
      <c r="C94" s="1551"/>
      <c r="D94" s="1551"/>
      <c r="E94" s="1551"/>
      <c r="F94" s="1551"/>
      <c r="G94" s="1551"/>
      <c r="H94" s="1551"/>
      <c r="I94" s="1551"/>
      <c r="J94" s="1551"/>
      <c r="K94" s="1551"/>
      <c r="L94" s="1551"/>
      <c r="M94" s="896"/>
      <c r="N94" s="896"/>
      <c r="O94" s="857"/>
    </row>
    <row r="95" spans="1:15" ht="12.75" customHeight="1" x14ac:dyDescent="0.2">
      <c r="A95" s="857"/>
      <c r="B95" s="1551"/>
      <c r="C95" s="1551"/>
      <c r="D95" s="1551"/>
      <c r="E95" s="1551"/>
      <c r="F95" s="1551"/>
      <c r="G95" s="1551"/>
      <c r="H95" s="1551"/>
      <c r="I95" s="1551"/>
      <c r="J95" s="1551"/>
      <c r="K95" s="1551"/>
      <c r="L95" s="1551"/>
      <c r="M95" s="896"/>
      <c r="N95" s="896"/>
      <c r="O95" s="857"/>
    </row>
    <row r="96" spans="1:15" ht="12.75" customHeight="1" x14ac:dyDescent="0.2">
      <c r="A96" s="857"/>
      <c r="B96" s="1551"/>
      <c r="C96" s="1551"/>
      <c r="D96" s="1551"/>
      <c r="E96" s="1551"/>
      <c r="F96" s="1551"/>
      <c r="G96" s="1551"/>
      <c r="H96" s="1551"/>
      <c r="I96" s="1551"/>
      <c r="J96" s="1551"/>
      <c r="K96" s="1551"/>
      <c r="L96" s="1551"/>
      <c r="M96" s="896"/>
      <c r="N96" s="896"/>
      <c r="O96" s="857"/>
    </row>
    <row r="97" spans="1:15" ht="12.75" customHeight="1" x14ac:dyDescent="0.2">
      <c r="A97" s="857"/>
      <c r="B97" s="897"/>
      <c r="C97" s="857"/>
      <c r="D97" s="857"/>
      <c r="E97" s="857"/>
      <c r="F97" s="857"/>
      <c r="G97" s="857"/>
      <c r="H97" s="857"/>
      <c r="I97" s="857"/>
      <c r="J97" s="857"/>
      <c r="K97" s="857"/>
      <c r="L97" s="857"/>
      <c r="M97" s="857"/>
      <c r="N97" s="857"/>
      <c r="O97" s="857"/>
    </row>
    <row r="98" spans="1:15" ht="12.75" customHeight="1" x14ac:dyDescent="0.2">
      <c r="A98" s="857"/>
      <c r="B98" s="898"/>
      <c r="C98" s="857"/>
      <c r="D98" s="857"/>
      <c r="E98" s="857"/>
      <c r="F98" s="857"/>
      <c r="G98" s="857"/>
      <c r="H98" s="857"/>
      <c r="I98" s="857"/>
      <c r="J98" s="857"/>
      <c r="K98" s="857"/>
      <c r="L98" s="857"/>
      <c r="M98" s="857"/>
      <c r="N98" s="857"/>
      <c r="O98" s="857"/>
    </row>
    <row r="99" spans="1:15" ht="12.75" customHeight="1" x14ac:dyDescent="0.2">
      <c r="A99" s="857"/>
      <c r="B99" s="1554"/>
      <c r="C99" s="1554"/>
      <c r="D99" s="1554"/>
      <c r="E99" s="1554"/>
      <c r="F99" s="1554"/>
      <c r="G99" s="1554"/>
      <c r="H99" s="1554"/>
      <c r="I99" s="1554"/>
      <c r="J99" s="1554"/>
      <c r="K99" s="1554"/>
      <c r="L99" s="1554"/>
      <c r="M99" s="862"/>
      <c r="N99" s="862"/>
      <c r="O99" s="857"/>
    </row>
    <row r="100" spans="1:15" ht="12.75" customHeight="1" x14ac:dyDescent="0.2">
      <c r="A100" s="857"/>
      <c r="B100" s="1554"/>
      <c r="C100" s="1554"/>
      <c r="D100" s="1554"/>
      <c r="E100" s="1554"/>
      <c r="F100" s="1554"/>
      <c r="G100" s="1554"/>
      <c r="H100" s="1554"/>
      <c r="I100" s="1554"/>
      <c r="J100" s="1554"/>
      <c r="K100" s="1554"/>
      <c r="L100" s="1554"/>
      <c r="M100" s="862"/>
      <c r="N100" s="862"/>
      <c r="O100" s="857"/>
    </row>
    <row r="101" spans="1:15" ht="12.75" customHeight="1" x14ac:dyDescent="0.2">
      <c r="A101" s="857"/>
      <c r="B101" s="857"/>
      <c r="C101" s="857"/>
      <c r="D101" s="857"/>
      <c r="E101" s="857"/>
      <c r="F101" s="857"/>
      <c r="G101" s="857"/>
      <c r="H101" s="857"/>
      <c r="I101" s="857"/>
      <c r="J101" s="857"/>
      <c r="K101" s="857"/>
      <c r="L101" s="857"/>
      <c r="M101" s="857"/>
      <c r="N101" s="857"/>
      <c r="O101" s="857"/>
    </row>
    <row r="102" spans="1:15" ht="12.75" customHeight="1" x14ac:dyDescent="0.2">
      <c r="A102" s="857"/>
      <c r="B102" s="889"/>
      <c r="C102" s="889"/>
      <c r="D102" s="889"/>
      <c r="E102" s="889"/>
      <c r="F102" s="889"/>
      <c r="G102" s="889"/>
      <c r="H102" s="889"/>
      <c r="I102" s="889"/>
      <c r="J102" s="889"/>
      <c r="K102" s="889"/>
      <c r="L102" s="889"/>
      <c r="M102" s="889"/>
      <c r="N102" s="889"/>
      <c r="O102" s="857"/>
    </row>
    <row r="103" spans="1:15" ht="12.75" customHeight="1" x14ac:dyDescent="0.2">
      <c r="A103" s="857"/>
      <c r="B103" s="899"/>
      <c r="C103" s="900"/>
      <c r="D103" s="900"/>
      <c r="E103" s="900"/>
      <c r="F103" s="900"/>
      <c r="G103" s="900"/>
      <c r="H103" s="900"/>
      <c r="I103" s="900"/>
      <c r="J103" s="900"/>
      <c r="K103" s="900"/>
      <c r="L103" s="900"/>
      <c r="M103" s="900"/>
      <c r="N103" s="900"/>
      <c r="O103" s="857"/>
    </row>
    <row r="104" spans="1:15" ht="12.75" customHeight="1" x14ac:dyDescent="0.2">
      <c r="A104" s="857"/>
      <c r="B104" s="899"/>
      <c r="C104" s="900"/>
      <c r="D104" s="900"/>
      <c r="E104" s="900"/>
      <c r="F104" s="900"/>
      <c r="G104" s="900"/>
      <c r="H104" s="900"/>
      <c r="I104" s="900"/>
      <c r="J104" s="900"/>
      <c r="K104" s="900"/>
      <c r="L104" s="900"/>
      <c r="M104" s="900"/>
      <c r="N104" s="900"/>
      <c r="O104" s="857"/>
    </row>
    <row r="105" spans="1:15" ht="12.75" customHeight="1" x14ac:dyDescent="0.2">
      <c r="A105" s="857"/>
      <c r="B105" s="899"/>
      <c r="C105" s="900"/>
      <c r="D105" s="900"/>
      <c r="E105" s="900"/>
      <c r="F105" s="900"/>
      <c r="G105" s="900"/>
      <c r="H105" s="900"/>
      <c r="I105" s="900"/>
      <c r="J105" s="900"/>
      <c r="K105" s="900"/>
      <c r="L105" s="900"/>
      <c r="M105" s="900"/>
      <c r="N105" s="900"/>
      <c r="O105" s="857"/>
    </row>
    <row r="106" spans="1:15" ht="12.75" customHeight="1" x14ac:dyDescent="0.2">
      <c r="A106" s="857"/>
      <c r="B106" s="899"/>
      <c r="C106" s="900"/>
      <c r="D106" s="900"/>
      <c r="E106" s="900"/>
      <c r="F106" s="900"/>
      <c r="G106" s="900"/>
      <c r="H106" s="900"/>
      <c r="I106" s="900"/>
      <c r="J106" s="900"/>
      <c r="K106" s="900"/>
      <c r="L106" s="900"/>
      <c r="M106" s="900"/>
      <c r="N106" s="900"/>
      <c r="O106" s="857"/>
    </row>
    <row r="107" spans="1:15" ht="12.75" customHeight="1" x14ac:dyDescent="0.2">
      <c r="A107" s="857"/>
      <c r="B107" s="899"/>
      <c r="C107" s="1557"/>
      <c r="D107" s="900"/>
      <c r="E107" s="900"/>
      <c r="F107" s="900"/>
      <c r="G107" s="1557"/>
      <c r="H107" s="1557"/>
      <c r="I107" s="1557"/>
      <c r="J107" s="1557"/>
      <c r="K107" s="1557"/>
      <c r="L107" s="900"/>
      <c r="M107" s="1557"/>
      <c r="N107" s="900"/>
      <c r="O107" s="857"/>
    </row>
    <row r="108" spans="1:15" ht="12.75" customHeight="1" x14ac:dyDescent="0.2">
      <c r="A108" s="857"/>
      <c r="B108" s="901"/>
      <c r="C108" s="1557"/>
      <c r="D108" s="900"/>
      <c r="E108" s="900"/>
      <c r="F108" s="900"/>
      <c r="G108" s="1557"/>
      <c r="H108" s="1557"/>
      <c r="I108" s="1557"/>
      <c r="J108" s="1557"/>
      <c r="K108" s="1557"/>
      <c r="L108" s="900"/>
      <c r="M108" s="1557"/>
      <c r="N108" s="900"/>
      <c r="O108" s="857"/>
    </row>
    <row r="109" spans="1:15" ht="12.75" customHeight="1" x14ac:dyDescent="0.2">
      <c r="A109" s="857"/>
      <c r="B109" s="893"/>
      <c r="C109" s="902"/>
      <c r="D109" s="902"/>
      <c r="E109" s="903"/>
      <c r="F109" s="903"/>
      <c r="G109" s="903"/>
      <c r="H109" s="903"/>
      <c r="I109" s="903"/>
      <c r="J109" s="903"/>
      <c r="K109" s="903"/>
      <c r="L109" s="903"/>
      <c r="M109" s="903"/>
      <c r="N109" s="903"/>
      <c r="O109" s="857"/>
    </row>
    <row r="110" spans="1:15" s="904" customFormat="1" ht="12.75" customHeight="1" x14ac:dyDescent="0.2">
      <c r="A110" s="857"/>
      <c r="B110" s="893"/>
      <c r="C110" s="902"/>
      <c r="D110" s="902"/>
      <c r="E110" s="903"/>
      <c r="F110" s="903"/>
      <c r="G110" s="903"/>
      <c r="H110" s="903"/>
      <c r="I110" s="903"/>
      <c r="J110" s="903"/>
      <c r="K110" s="903"/>
      <c r="L110" s="903"/>
      <c r="M110" s="903"/>
      <c r="N110" s="903"/>
      <c r="O110" s="857"/>
    </row>
    <row r="111" spans="1:15" s="904" customFormat="1" ht="12.75" customHeight="1" x14ac:dyDescent="0.2">
      <c r="A111" s="857"/>
      <c r="B111" s="1560"/>
      <c r="C111" s="1560"/>
      <c r="D111" s="1560"/>
      <c r="E111" s="1560"/>
      <c r="F111" s="1560"/>
      <c r="G111" s="1560"/>
      <c r="H111" s="1560"/>
      <c r="I111" s="1560"/>
      <c r="J111" s="1560"/>
      <c r="K111" s="1560"/>
      <c r="L111" s="1560"/>
      <c r="M111" s="896"/>
      <c r="N111" s="896"/>
      <c r="O111" s="857"/>
    </row>
    <row r="112" spans="1:15" s="904" customFormat="1" ht="12.75" customHeight="1" x14ac:dyDescent="0.2">
      <c r="A112" s="857"/>
      <c r="B112" s="1560"/>
      <c r="C112" s="1560"/>
      <c r="D112" s="1560"/>
      <c r="E112" s="1560"/>
      <c r="F112" s="1560"/>
      <c r="G112" s="1560"/>
      <c r="H112" s="1560"/>
      <c r="I112" s="1560"/>
      <c r="J112" s="1560"/>
      <c r="K112" s="1560"/>
      <c r="L112" s="1560"/>
      <c r="M112" s="896"/>
      <c r="N112" s="896"/>
      <c r="O112" s="857"/>
    </row>
    <row r="113" spans="1:15" ht="12.75" customHeight="1" x14ac:dyDescent="0.2">
      <c r="A113" s="857"/>
      <c r="B113" s="857"/>
      <c r="C113" s="857"/>
      <c r="D113" s="857"/>
      <c r="E113" s="857"/>
      <c r="F113" s="857"/>
      <c r="G113" s="857"/>
      <c r="H113" s="857"/>
      <c r="I113" s="857"/>
      <c r="J113" s="857"/>
      <c r="K113" s="857"/>
      <c r="L113" s="857"/>
      <c r="M113" s="857"/>
      <c r="N113" s="857"/>
      <c r="O113" s="857"/>
    </row>
    <row r="114" spans="1:15" ht="12.75" customHeight="1" x14ac:dyDescent="0.2">
      <c r="A114" s="857"/>
      <c r="B114" s="889"/>
      <c r="C114" s="889"/>
      <c r="D114" s="889"/>
      <c r="E114" s="889"/>
      <c r="F114" s="889"/>
      <c r="G114" s="889"/>
      <c r="H114" s="889"/>
      <c r="I114" s="889"/>
      <c r="J114" s="889"/>
      <c r="K114" s="889"/>
      <c r="L114" s="889"/>
      <c r="M114" s="889"/>
      <c r="N114" s="889"/>
      <c r="O114" s="857"/>
    </row>
    <row r="115" spans="1:15" ht="12.75" customHeight="1" x14ac:dyDescent="0.2">
      <c r="A115" s="857"/>
      <c r="B115" s="899"/>
      <c r="C115" s="900"/>
      <c r="D115" s="900"/>
      <c r="E115" s="900"/>
      <c r="F115" s="900"/>
      <c r="G115" s="900"/>
      <c r="H115" s="900"/>
      <c r="I115" s="900"/>
      <c r="J115" s="900"/>
      <c r="K115" s="900"/>
      <c r="L115" s="900"/>
      <c r="M115" s="900"/>
      <c r="N115" s="900"/>
      <c r="O115" s="857"/>
    </row>
    <row r="116" spans="1:15" ht="12.75" customHeight="1" x14ac:dyDescent="0.2">
      <c r="A116" s="857"/>
      <c r="B116" s="899"/>
      <c r="C116" s="900"/>
      <c r="D116" s="900"/>
      <c r="E116" s="900"/>
      <c r="F116" s="900"/>
      <c r="G116" s="900"/>
      <c r="H116" s="900"/>
      <c r="I116" s="900"/>
      <c r="J116" s="900"/>
      <c r="K116" s="900"/>
      <c r="L116" s="900"/>
      <c r="M116" s="900"/>
      <c r="N116" s="900"/>
      <c r="O116" s="857"/>
    </row>
    <row r="117" spans="1:15" ht="12.75" customHeight="1" x14ac:dyDescent="0.2">
      <c r="A117" s="857"/>
      <c r="B117" s="893"/>
      <c r="C117" s="902"/>
      <c r="D117" s="902"/>
      <c r="E117" s="903"/>
      <c r="F117" s="903"/>
      <c r="G117" s="903"/>
      <c r="H117" s="903"/>
      <c r="I117" s="903"/>
      <c r="J117" s="903"/>
      <c r="K117" s="903"/>
      <c r="L117" s="903"/>
      <c r="M117" s="903"/>
      <c r="N117" s="903"/>
      <c r="O117" s="857"/>
    </row>
    <row r="118" spans="1:15" ht="12.75" customHeight="1" x14ac:dyDescent="0.2">
      <c r="A118" s="857"/>
      <c r="B118" s="905"/>
      <c r="C118" s="857"/>
      <c r="D118" s="857"/>
      <c r="E118" s="857"/>
      <c r="F118" s="857"/>
      <c r="G118" s="857"/>
      <c r="H118" s="857"/>
      <c r="I118" s="857"/>
      <c r="J118" s="857"/>
      <c r="K118" s="857"/>
      <c r="L118" s="857"/>
      <c r="M118" s="857"/>
      <c r="N118" s="857"/>
      <c r="O118" s="857"/>
    </row>
    <row r="119" spans="1:15" ht="12.75" customHeight="1" x14ac:dyDescent="0.2">
      <c r="A119" s="857"/>
      <c r="B119" s="905"/>
      <c r="C119" s="857"/>
      <c r="D119" s="857"/>
      <c r="E119" s="857"/>
      <c r="F119" s="857"/>
      <c r="G119" s="857"/>
      <c r="H119" s="857"/>
      <c r="I119" s="857"/>
      <c r="J119" s="857"/>
      <c r="K119" s="857"/>
      <c r="L119" s="857"/>
      <c r="M119" s="857"/>
      <c r="N119" s="857"/>
      <c r="O119" s="857"/>
    </row>
    <row r="120" spans="1:15" ht="12.75" customHeight="1" x14ac:dyDescent="0.2">
      <c r="A120" s="857"/>
      <c r="B120" s="905"/>
      <c r="C120" s="857"/>
      <c r="D120" s="857"/>
      <c r="E120" s="857"/>
      <c r="F120" s="857"/>
      <c r="G120" s="857"/>
      <c r="H120" s="857"/>
      <c r="I120" s="857"/>
      <c r="J120" s="857"/>
      <c r="K120" s="857"/>
      <c r="L120" s="857"/>
      <c r="M120" s="857"/>
      <c r="N120" s="857"/>
      <c r="O120" s="857"/>
    </row>
    <row r="121" spans="1:15" ht="12.75" customHeight="1" x14ac:dyDescent="0.2">
      <c r="A121" s="857"/>
      <c r="B121" s="905"/>
      <c r="C121" s="857"/>
      <c r="D121" s="857"/>
      <c r="E121" s="857"/>
      <c r="F121" s="857"/>
      <c r="G121" s="857"/>
      <c r="H121" s="857"/>
      <c r="I121" s="857"/>
      <c r="J121" s="857"/>
      <c r="K121" s="857"/>
      <c r="L121" s="857"/>
      <c r="M121" s="857"/>
      <c r="N121" s="857"/>
      <c r="O121" s="857"/>
    </row>
    <row r="122" spans="1:15" ht="12.75" customHeight="1" x14ac:dyDescent="0.2">
      <c r="A122" s="857"/>
      <c r="B122" s="888"/>
      <c r="C122" s="857"/>
      <c r="D122" s="857"/>
      <c r="E122" s="857"/>
      <c r="F122" s="857"/>
      <c r="G122" s="857"/>
      <c r="H122" s="857"/>
      <c r="I122" s="857"/>
      <c r="J122" s="857"/>
      <c r="K122" s="857"/>
      <c r="L122" s="857"/>
      <c r="M122" s="857"/>
      <c r="N122" s="857"/>
      <c r="O122" s="857"/>
    </row>
    <row r="123" spans="1:15" ht="12.75" customHeight="1" x14ac:dyDescent="0.2">
      <c r="A123" s="857"/>
      <c r="B123" s="888"/>
      <c r="C123" s="857"/>
      <c r="D123" s="857"/>
      <c r="E123" s="857"/>
      <c r="F123" s="857"/>
      <c r="G123" s="857"/>
      <c r="H123" s="857"/>
      <c r="I123" s="857"/>
      <c r="J123" s="857"/>
      <c r="K123" s="857"/>
      <c r="L123" s="857"/>
      <c r="M123" s="857"/>
      <c r="N123" s="857"/>
      <c r="O123" s="857"/>
    </row>
    <row r="124" spans="1:15" ht="12.75" customHeight="1" x14ac:dyDescent="0.2">
      <c r="A124" s="857"/>
      <c r="B124" s="894"/>
      <c r="C124" s="857"/>
      <c r="D124" s="857"/>
      <c r="E124" s="857"/>
      <c r="F124" s="857"/>
      <c r="G124" s="857"/>
      <c r="H124" s="857"/>
      <c r="I124" s="857"/>
      <c r="J124" s="857"/>
      <c r="K124" s="857"/>
      <c r="L124" s="857"/>
      <c r="M124" s="857"/>
      <c r="N124" s="857"/>
      <c r="O124" s="857"/>
    </row>
    <row r="125" spans="1:15" ht="12.75" customHeight="1" x14ac:dyDescent="0.2">
      <c r="A125" s="857"/>
      <c r="B125" s="895"/>
      <c r="C125" s="857"/>
      <c r="D125" s="857"/>
      <c r="E125" s="857"/>
      <c r="F125" s="857"/>
      <c r="G125" s="857"/>
      <c r="H125" s="857"/>
      <c r="I125" s="857"/>
      <c r="J125" s="857"/>
      <c r="K125" s="857"/>
      <c r="L125" s="857"/>
      <c r="M125" s="857"/>
      <c r="N125" s="857"/>
      <c r="O125" s="857"/>
    </row>
    <row r="126" spans="1:15" ht="12.75" customHeight="1" x14ac:dyDescent="0.2">
      <c r="A126" s="857"/>
      <c r="B126" s="895"/>
      <c r="C126" s="857"/>
      <c r="D126" s="857"/>
      <c r="E126" s="857"/>
      <c r="F126" s="857"/>
      <c r="G126" s="857"/>
      <c r="H126" s="857"/>
      <c r="I126" s="857"/>
      <c r="J126" s="857"/>
      <c r="K126" s="857"/>
      <c r="L126" s="857"/>
      <c r="M126" s="857"/>
      <c r="N126" s="857"/>
      <c r="O126" s="857"/>
    </row>
    <row r="127" spans="1:15" ht="12.75" customHeight="1" x14ac:dyDescent="0.2">
      <c r="A127" s="857"/>
      <c r="B127" s="1551"/>
      <c r="C127" s="1551"/>
      <c r="D127" s="1551"/>
      <c r="E127" s="1551"/>
      <c r="F127" s="1551"/>
      <c r="G127" s="1551"/>
      <c r="H127" s="1551"/>
      <c r="I127" s="1551"/>
      <c r="J127" s="1551"/>
      <c r="K127" s="1551"/>
      <c r="L127" s="1551"/>
      <c r="M127" s="896"/>
      <c r="N127" s="896"/>
      <c r="O127" s="857"/>
    </row>
    <row r="128" spans="1:15" ht="12.75" customHeight="1" x14ac:dyDescent="0.2">
      <c r="A128" s="857"/>
      <c r="B128" s="1551"/>
      <c r="C128" s="1551"/>
      <c r="D128" s="1551"/>
      <c r="E128" s="1551"/>
      <c r="F128" s="1551"/>
      <c r="G128" s="1551"/>
      <c r="H128" s="1551"/>
      <c r="I128" s="1551"/>
      <c r="J128" s="1551"/>
      <c r="K128" s="1551"/>
      <c r="L128" s="1551"/>
      <c r="M128" s="896"/>
      <c r="N128" s="896"/>
      <c r="O128" s="857"/>
    </row>
    <row r="129" spans="1:15" ht="12.75" customHeight="1" x14ac:dyDescent="0.2">
      <c r="A129" s="857"/>
      <c r="B129" s="1551"/>
      <c r="C129" s="1551"/>
      <c r="D129" s="1551"/>
      <c r="E129" s="1551"/>
      <c r="F129" s="1551"/>
      <c r="G129" s="1551"/>
      <c r="H129" s="1551"/>
      <c r="I129" s="1551"/>
      <c r="J129" s="1551"/>
      <c r="K129" s="1551"/>
      <c r="L129" s="1551"/>
      <c r="M129" s="896"/>
      <c r="N129" s="896"/>
      <c r="O129" s="857"/>
    </row>
    <row r="130" spans="1:15" ht="12.75" customHeight="1" x14ac:dyDescent="0.2">
      <c r="A130" s="857"/>
      <c r="B130" s="1551"/>
      <c r="C130" s="1551"/>
      <c r="D130" s="1551"/>
      <c r="E130" s="1551"/>
      <c r="F130" s="1551"/>
      <c r="G130" s="1551"/>
      <c r="H130" s="1551"/>
      <c r="I130" s="1551"/>
      <c r="J130" s="1551"/>
      <c r="K130" s="1551"/>
      <c r="L130" s="1551"/>
      <c r="M130" s="896"/>
      <c r="N130" s="896"/>
      <c r="O130" s="857"/>
    </row>
    <row r="131" spans="1:15" ht="12.75" customHeight="1" x14ac:dyDescent="0.2">
      <c r="A131" s="857"/>
      <c r="B131" s="857"/>
      <c r="C131" s="857"/>
      <c r="D131" s="857"/>
      <c r="E131" s="857"/>
      <c r="F131" s="857"/>
      <c r="G131" s="857"/>
      <c r="H131" s="857"/>
      <c r="I131" s="857"/>
      <c r="J131" s="857"/>
      <c r="K131" s="857"/>
      <c r="L131" s="857"/>
      <c r="M131" s="857"/>
      <c r="N131" s="857"/>
      <c r="O131" s="857"/>
    </row>
    <row r="132" spans="1:15" ht="12.75" customHeight="1" x14ac:dyDescent="0.2">
      <c r="A132" s="857"/>
      <c r="B132" s="890"/>
      <c r="C132" s="890"/>
      <c r="D132" s="890"/>
      <c r="E132" s="890"/>
      <c r="F132" s="890"/>
      <c r="G132" s="890"/>
      <c r="H132" s="890"/>
      <c r="I132" s="890"/>
      <c r="J132" s="890"/>
      <c r="K132" s="890"/>
      <c r="L132" s="890"/>
      <c r="M132" s="890"/>
      <c r="N132" s="890"/>
      <c r="O132" s="857"/>
    </row>
    <row r="133" spans="1:15" ht="12.75" customHeight="1" x14ac:dyDescent="0.2">
      <c r="A133" s="857"/>
      <c r="B133" s="906"/>
      <c r="C133" s="907"/>
      <c r="D133" s="907"/>
      <c r="E133" s="907"/>
      <c r="F133" s="907"/>
      <c r="G133" s="907"/>
      <c r="H133" s="907"/>
      <c r="I133" s="907"/>
      <c r="J133" s="907"/>
      <c r="K133" s="907"/>
      <c r="L133" s="907"/>
      <c r="M133" s="907"/>
      <c r="N133" s="907"/>
      <c r="O133" s="857"/>
    </row>
    <row r="134" spans="1:15" ht="12.75" customHeight="1" x14ac:dyDescent="0.2">
      <c r="A134" s="857"/>
      <c r="B134" s="906"/>
      <c r="C134" s="907"/>
      <c r="D134" s="907"/>
      <c r="E134" s="907"/>
      <c r="F134" s="907"/>
      <c r="G134" s="907"/>
      <c r="H134" s="907"/>
      <c r="I134" s="907"/>
      <c r="J134" s="907"/>
      <c r="K134" s="907"/>
      <c r="L134" s="907"/>
      <c r="M134" s="907"/>
      <c r="N134" s="907"/>
      <c r="O134" s="857"/>
    </row>
    <row r="135" spans="1:15" ht="12.75" customHeight="1" x14ac:dyDescent="0.2">
      <c r="A135" s="857"/>
      <c r="B135" s="906"/>
      <c r="C135" s="907"/>
      <c r="D135" s="907"/>
      <c r="E135" s="907"/>
      <c r="F135" s="907"/>
      <c r="G135" s="907"/>
      <c r="H135" s="907"/>
      <c r="I135" s="907"/>
      <c r="J135" s="907"/>
      <c r="K135" s="907"/>
      <c r="L135" s="907"/>
      <c r="M135" s="907"/>
      <c r="N135" s="907"/>
      <c r="O135" s="857"/>
    </row>
    <row r="136" spans="1:15" ht="12.75" customHeight="1" x14ac:dyDescent="0.2">
      <c r="A136" s="857"/>
      <c r="B136" s="906"/>
      <c r="C136" s="907"/>
      <c r="D136" s="907"/>
      <c r="E136" s="907"/>
      <c r="F136" s="907"/>
      <c r="G136" s="907"/>
      <c r="H136" s="907"/>
      <c r="I136" s="907"/>
      <c r="J136" s="907"/>
      <c r="K136" s="907"/>
      <c r="L136" s="907"/>
      <c r="M136" s="907"/>
      <c r="N136" s="907"/>
      <c r="O136" s="857"/>
    </row>
    <row r="137" spans="1:15" ht="12.75" customHeight="1" x14ac:dyDescent="0.2">
      <c r="A137" s="857"/>
      <c r="B137" s="906"/>
      <c r="C137" s="907"/>
      <c r="D137" s="907"/>
      <c r="E137" s="907"/>
      <c r="F137" s="907"/>
      <c r="G137" s="907"/>
      <c r="H137" s="907"/>
      <c r="I137" s="907"/>
      <c r="J137" s="907"/>
      <c r="K137" s="907"/>
      <c r="L137" s="907"/>
      <c r="M137" s="907"/>
      <c r="N137" s="907"/>
      <c r="O137" s="857"/>
    </row>
    <row r="138" spans="1:15" ht="12.75" customHeight="1" x14ac:dyDescent="0.2">
      <c r="A138" s="857"/>
      <c r="B138" s="908"/>
      <c r="C138" s="909"/>
      <c r="D138" s="909"/>
      <c r="E138" s="909"/>
      <c r="F138" s="909"/>
      <c r="G138" s="909"/>
      <c r="H138" s="909"/>
      <c r="I138" s="909"/>
      <c r="J138" s="909"/>
      <c r="K138" s="909"/>
      <c r="L138" s="909"/>
      <c r="M138" s="909"/>
      <c r="N138" s="909"/>
      <c r="O138" s="857"/>
    </row>
    <row r="139" spans="1:15" ht="12.75" customHeight="1" x14ac:dyDescent="0.2">
      <c r="A139" s="857"/>
      <c r="B139" s="857"/>
      <c r="C139" s="857"/>
      <c r="D139" s="857"/>
      <c r="E139" s="857"/>
      <c r="F139" s="857"/>
      <c r="G139" s="857"/>
      <c r="H139" s="857"/>
      <c r="I139" s="857"/>
      <c r="J139" s="857"/>
      <c r="K139" s="857"/>
      <c r="L139" s="857"/>
      <c r="M139" s="857"/>
      <c r="N139" s="857"/>
      <c r="O139" s="857"/>
    </row>
    <row r="140" spans="1:15" ht="12.75" customHeight="1" x14ac:dyDescent="0.2">
      <c r="A140" s="857"/>
      <c r="B140" s="888"/>
      <c r="C140" s="857"/>
      <c r="D140" s="857"/>
      <c r="E140" s="857"/>
      <c r="F140" s="857"/>
      <c r="G140" s="857"/>
      <c r="H140" s="857"/>
      <c r="I140" s="857"/>
      <c r="J140" s="857"/>
      <c r="K140" s="857"/>
      <c r="L140" s="857"/>
      <c r="M140" s="857"/>
      <c r="N140" s="857"/>
      <c r="O140" s="857"/>
    </row>
    <row r="141" spans="1:15" ht="12.75" customHeight="1" x14ac:dyDescent="0.2">
      <c r="A141" s="857"/>
      <c r="B141" s="910"/>
      <c r="C141" s="857"/>
      <c r="D141" s="857"/>
      <c r="E141" s="857"/>
      <c r="F141" s="857"/>
      <c r="G141" s="857"/>
      <c r="H141" s="857"/>
      <c r="I141" s="857"/>
      <c r="J141" s="857"/>
      <c r="K141" s="857"/>
      <c r="L141" s="857"/>
      <c r="M141" s="857"/>
      <c r="N141" s="857"/>
      <c r="O141" s="857"/>
    </row>
    <row r="142" spans="1:15" ht="12.75" customHeight="1" x14ac:dyDescent="0.2">
      <c r="A142" s="857"/>
      <c r="B142" s="1548"/>
      <c r="C142" s="1548"/>
      <c r="D142" s="1548"/>
      <c r="E142" s="1548"/>
      <c r="F142" s="1548"/>
      <c r="G142" s="1548"/>
      <c r="H142" s="1548"/>
      <c r="I142" s="857"/>
      <c r="J142" s="857"/>
      <c r="K142" s="857"/>
      <c r="L142" s="857"/>
      <c r="M142" s="857"/>
      <c r="N142" s="857"/>
      <c r="O142" s="857"/>
    </row>
    <row r="143" spans="1:15" ht="12.75" customHeight="1" x14ac:dyDescent="0.2">
      <c r="A143" s="857"/>
      <c r="B143" s="1561"/>
      <c r="C143" s="1562"/>
      <c r="D143" s="911"/>
      <c r="E143" s="1561"/>
      <c r="F143" s="1561"/>
      <c r="G143" s="1561"/>
      <c r="H143" s="1561"/>
      <c r="I143" s="857"/>
      <c r="J143" s="857"/>
      <c r="K143" s="857"/>
      <c r="L143" s="857"/>
      <c r="M143" s="857"/>
      <c r="N143" s="857"/>
      <c r="O143" s="857"/>
    </row>
    <row r="144" spans="1:15" ht="12.75" customHeight="1" x14ac:dyDescent="0.2">
      <c r="A144" s="857"/>
      <c r="B144" s="1561"/>
      <c r="C144" s="1562"/>
      <c r="D144" s="911"/>
      <c r="E144" s="1561"/>
      <c r="F144" s="1561"/>
      <c r="G144" s="1561"/>
      <c r="H144" s="1563"/>
      <c r="I144" s="857"/>
      <c r="J144" s="857"/>
      <c r="K144" s="857"/>
      <c r="L144" s="857"/>
      <c r="M144" s="857"/>
      <c r="N144" s="857"/>
      <c r="O144" s="857"/>
    </row>
    <row r="145" spans="1:15" ht="12.75" customHeight="1" x14ac:dyDescent="0.2">
      <c r="A145" s="857"/>
      <c r="B145" s="1550"/>
      <c r="C145" s="1550"/>
      <c r="D145" s="862"/>
      <c r="E145" s="1558"/>
      <c r="F145" s="1558"/>
      <c r="G145" s="1558"/>
      <c r="H145" s="857"/>
      <c r="I145" s="857"/>
      <c r="J145" s="857"/>
      <c r="K145" s="857"/>
      <c r="L145" s="857"/>
      <c r="M145" s="857"/>
      <c r="N145" s="857"/>
      <c r="O145" s="857"/>
    </row>
    <row r="146" spans="1:15" ht="12.75" customHeight="1" x14ac:dyDescent="0.2">
      <c r="A146" s="857"/>
      <c r="B146" s="1550"/>
      <c r="C146" s="1550"/>
      <c r="D146" s="862"/>
      <c r="E146" s="1558"/>
      <c r="F146" s="1558"/>
      <c r="G146" s="1558"/>
      <c r="H146" s="857"/>
      <c r="I146" s="857"/>
      <c r="J146" s="857"/>
      <c r="K146" s="857"/>
      <c r="L146" s="857"/>
      <c r="M146" s="857"/>
      <c r="N146" s="857"/>
      <c r="O146" s="857"/>
    </row>
    <row r="147" spans="1:15" ht="12.75" customHeight="1" x14ac:dyDescent="0.2">
      <c r="A147" s="857"/>
      <c r="B147" s="1559"/>
      <c r="C147" s="1550"/>
      <c r="D147" s="862"/>
      <c r="E147" s="1558"/>
      <c r="F147" s="1558"/>
      <c r="G147" s="1558"/>
      <c r="H147" s="857"/>
      <c r="I147" s="857"/>
      <c r="J147" s="857"/>
      <c r="K147" s="857"/>
      <c r="L147" s="857"/>
      <c r="M147" s="857"/>
      <c r="N147" s="857"/>
      <c r="O147" s="857"/>
    </row>
    <row r="148" spans="1:15" ht="12.75" customHeight="1" x14ac:dyDescent="0.2">
      <c r="A148" s="857"/>
      <c r="B148" s="1550"/>
      <c r="C148" s="1550"/>
      <c r="D148" s="862"/>
      <c r="E148" s="1558"/>
      <c r="F148" s="1558"/>
      <c r="G148" s="1558"/>
      <c r="H148" s="857"/>
      <c r="I148" s="857"/>
      <c r="J148" s="857"/>
      <c r="K148" s="857"/>
      <c r="L148" s="857"/>
      <c r="M148" s="857"/>
      <c r="N148" s="857"/>
      <c r="O148" s="857"/>
    </row>
    <row r="149" spans="1:15" ht="12.75" customHeight="1" x14ac:dyDescent="0.2">
      <c r="A149" s="857"/>
      <c r="B149" s="1550"/>
      <c r="C149" s="1550"/>
      <c r="D149" s="862"/>
      <c r="E149" s="1558"/>
      <c r="F149" s="1558"/>
      <c r="G149" s="1558"/>
      <c r="H149" s="857"/>
      <c r="I149" s="857"/>
      <c r="J149" s="857"/>
      <c r="K149" s="857"/>
      <c r="L149" s="857"/>
      <c r="M149" s="857"/>
      <c r="N149" s="857"/>
      <c r="O149" s="857"/>
    </row>
    <row r="150" spans="1:15" ht="12.75" customHeight="1" x14ac:dyDescent="0.2">
      <c r="A150" s="857"/>
      <c r="B150" s="1550"/>
      <c r="C150" s="1550"/>
      <c r="D150" s="862"/>
      <c r="E150" s="1558"/>
      <c r="F150" s="1558"/>
      <c r="G150" s="1558"/>
      <c r="H150" s="857"/>
      <c r="I150" s="857"/>
      <c r="J150" s="857"/>
      <c r="K150" s="857"/>
      <c r="L150" s="857"/>
      <c r="M150" s="857"/>
      <c r="N150" s="857"/>
      <c r="O150" s="857"/>
    </row>
    <row r="151" spans="1:15" ht="12.75" customHeight="1" x14ac:dyDescent="0.2">
      <c r="A151" s="857"/>
      <c r="B151" s="1550"/>
      <c r="C151" s="1550"/>
      <c r="D151" s="862"/>
      <c r="E151" s="1558"/>
      <c r="F151" s="1558"/>
      <c r="G151" s="1558"/>
      <c r="H151" s="857"/>
      <c r="I151" s="857"/>
      <c r="J151" s="857"/>
      <c r="K151" s="857"/>
      <c r="L151" s="857"/>
      <c r="M151" s="857"/>
      <c r="N151" s="857"/>
      <c r="O151" s="857"/>
    </row>
    <row r="152" spans="1:15" ht="12.75" customHeight="1" x14ac:dyDescent="0.2">
      <c r="A152" s="857"/>
      <c r="B152" s="1550"/>
      <c r="C152" s="1550"/>
      <c r="D152" s="862"/>
      <c r="E152" s="1550"/>
      <c r="F152" s="1550"/>
      <c r="G152" s="1550"/>
      <c r="H152" s="857"/>
      <c r="I152" s="857"/>
      <c r="J152" s="857"/>
      <c r="K152" s="857"/>
      <c r="L152" s="857"/>
      <c r="M152" s="857"/>
      <c r="N152" s="857"/>
      <c r="O152" s="857"/>
    </row>
    <row r="153" spans="1:15" ht="12.75" customHeight="1" x14ac:dyDescent="0.2">
      <c r="A153" s="857"/>
      <c r="B153" s="1554"/>
      <c r="C153" s="1550"/>
      <c r="D153" s="862"/>
      <c r="E153" s="1554"/>
      <c r="F153" s="1554"/>
      <c r="G153" s="1554"/>
      <c r="H153" s="857"/>
      <c r="I153" s="857"/>
      <c r="J153" s="857"/>
      <c r="K153" s="857"/>
      <c r="L153" s="857"/>
      <c r="M153" s="857"/>
      <c r="N153" s="857"/>
      <c r="O153" s="857"/>
    </row>
    <row r="154" spans="1:15" ht="12.75" customHeight="1" x14ac:dyDescent="0.2">
      <c r="A154" s="857"/>
      <c r="B154" s="857"/>
      <c r="C154" s="857"/>
      <c r="D154" s="857"/>
      <c r="E154" s="857"/>
      <c r="F154" s="857"/>
      <c r="G154" s="857"/>
      <c r="H154" s="857"/>
      <c r="I154" s="857"/>
      <c r="J154" s="857"/>
      <c r="K154" s="857"/>
      <c r="L154" s="857"/>
      <c r="M154" s="857"/>
      <c r="N154" s="857"/>
      <c r="O154" s="857"/>
    </row>
    <row r="155" spans="1:15" ht="12.75" customHeight="1" x14ac:dyDescent="0.2">
      <c r="A155" s="857"/>
      <c r="B155" s="912"/>
      <c r="C155" s="913"/>
      <c r="D155" s="913"/>
      <c r="E155" s="857"/>
      <c r="F155" s="857"/>
      <c r="G155" s="857"/>
      <c r="H155" s="857"/>
      <c r="I155" s="857"/>
      <c r="J155" s="857"/>
      <c r="K155" s="857"/>
      <c r="L155" s="857"/>
      <c r="M155" s="857"/>
      <c r="N155" s="857"/>
      <c r="O155" s="857"/>
    </row>
    <row r="156" spans="1:15" ht="12.75" customHeight="1" x14ac:dyDescent="0.2">
      <c r="A156" s="857"/>
      <c r="B156" s="912"/>
      <c r="C156" s="913"/>
      <c r="D156" s="913"/>
      <c r="E156" s="857"/>
      <c r="F156" s="857"/>
      <c r="G156" s="857"/>
      <c r="H156" s="857"/>
      <c r="I156" s="857"/>
      <c r="J156" s="857"/>
      <c r="K156" s="857"/>
      <c r="L156" s="857"/>
      <c r="M156" s="857"/>
      <c r="N156" s="857"/>
      <c r="O156" s="857"/>
    </row>
    <row r="157" spans="1:15" ht="12.75" customHeight="1" x14ac:dyDescent="0.2">
      <c r="A157" s="857"/>
      <c r="B157" s="857"/>
      <c r="C157" s="857"/>
      <c r="D157" s="857"/>
      <c r="E157" s="857"/>
      <c r="F157" s="857"/>
      <c r="G157" s="857"/>
      <c r="H157" s="857"/>
      <c r="I157" s="857"/>
      <c r="J157" s="857"/>
      <c r="K157" s="857"/>
      <c r="L157" s="857"/>
      <c r="M157" s="857"/>
      <c r="N157" s="857"/>
      <c r="O157" s="857"/>
    </row>
    <row r="158" spans="1:15" ht="12.75" customHeight="1" x14ac:dyDescent="0.2">
      <c r="A158" s="857"/>
      <c r="B158" s="1548"/>
      <c r="C158" s="1548"/>
      <c r="D158" s="1548"/>
      <c r="E158" s="1548"/>
      <c r="F158" s="1548"/>
      <c r="G158" s="1548"/>
      <c r="H158" s="1548"/>
      <c r="I158" s="857"/>
      <c r="J158" s="857"/>
      <c r="K158" s="857"/>
      <c r="L158" s="857"/>
      <c r="M158" s="857"/>
      <c r="N158" s="857"/>
      <c r="O158" s="857"/>
    </row>
    <row r="159" spans="1:15" ht="12.75" customHeight="1" x14ac:dyDescent="0.2">
      <c r="A159" s="857"/>
      <c r="B159" s="1561"/>
      <c r="C159" s="1563"/>
      <c r="D159" s="914"/>
      <c r="E159" s="1561"/>
      <c r="F159" s="1561"/>
      <c r="G159" s="1561"/>
      <c r="H159" s="1561"/>
      <c r="I159" s="857"/>
      <c r="J159" s="857"/>
      <c r="K159" s="857"/>
      <c r="L159" s="857"/>
      <c r="M159" s="857"/>
      <c r="N159" s="857"/>
      <c r="O159" s="857"/>
    </row>
    <row r="160" spans="1:15" ht="12.75" customHeight="1" x14ac:dyDescent="0.2">
      <c r="A160" s="857"/>
      <c r="B160" s="1561"/>
      <c r="C160" s="1563"/>
      <c r="D160" s="914"/>
      <c r="E160" s="1561"/>
      <c r="F160" s="1561"/>
      <c r="G160" s="1561"/>
      <c r="H160" s="1563"/>
      <c r="I160" s="857"/>
      <c r="J160" s="857"/>
      <c r="K160" s="857"/>
      <c r="L160" s="857"/>
      <c r="M160" s="857"/>
      <c r="N160" s="857"/>
      <c r="O160" s="857"/>
    </row>
    <row r="161" spans="1:15" ht="12.75" customHeight="1" x14ac:dyDescent="0.2">
      <c r="A161" s="857"/>
      <c r="B161" s="1550"/>
      <c r="C161" s="1550"/>
      <c r="D161" s="862"/>
      <c r="E161" s="1566"/>
      <c r="F161" s="1566"/>
      <c r="G161" s="1566"/>
      <c r="H161" s="862"/>
      <c r="I161" s="857"/>
      <c r="J161" s="857"/>
      <c r="K161" s="857"/>
      <c r="L161" s="857"/>
      <c r="M161" s="857"/>
      <c r="N161" s="857"/>
      <c r="O161" s="857"/>
    </row>
    <row r="162" spans="1:15" ht="12.75" customHeight="1" x14ac:dyDescent="0.2">
      <c r="A162" s="857"/>
      <c r="B162" s="1550"/>
      <c r="C162" s="1550"/>
      <c r="D162" s="862"/>
      <c r="E162" s="1566"/>
      <c r="F162" s="1566"/>
      <c r="G162" s="1566"/>
      <c r="H162" s="862"/>
      <c r="I162" s="857"/>
      <c r="J162" s="857"/>
      <c r="K162" s="857"/>
      <c r="L162" s="857"/>
      <c r="M162" s="857"/>
      <c r="N162" s="857"/>
      <c r="O162" s="857"/>
    </row>
    <row r="163" spans="1:15" ht="12.75" customHeight="1" x14ac:dyDescent="0.2">
      <c r="A163" s="857"/>
      <c r="B163" s="1554"/>
      <c r="C163" s="1554"/>
      <c r="D163" s="893"/>
      <c r="E163" s="1566"/>
      <c r="F163" s="1566"/>
      <c r="G163" s="1566"/>
      <c r="H163" s="893"/>
      <c r="I163" s="857"/>
      <c r="J163" s="857"/>
      <c r="K163" s="857"/>
      <c r="L163" s="857"/>
      <c r="M163" s="857"/>
      <c r="N163" s="857"/>
      <c r="O163" s="857"/>
    </row>
    <row r="164" spans="1:15" ht="12.75" customHeight="1" x14ac:dyDescent="0.2">
      <c r="A164" s="857"/>
      <c r="B164" s="857"/>
      <c r="C164" s="857"/>
      <c r="D164" s="857"/>
      <c r="E164" s="857"/>
      <c r="F164" s="857"/>
      <c r="G164" s="857"/>
      <c r="H164" s="857"/>
      <c r="I164" s="857"/>
      <c r="J164" s="857"/>
      <c r="K164" s="857"/>
      <c r="L164" s="857"/>
      <c r="M164" s="857"/>
      <c r="N164" s="857"/>
      <c r="O164" s="857"/>
    </row>
    <row r="165" spans="1:15" ht="12.75" customHeight="1" x14ac:dyDescent="0.2">
      <c r="A165" s="857"/>
      <c r="B165" s="1548"/>
      <c r="C165" s="1548"/>
      <c r="D165" s="1548"/>
      <c r="E165" s="1548"/>
      <c r="F165" s="1548"/>
      <c r="G165" s="1548"/>
      <c r="H165" s="1548"/>
      <c r="I165" s="857"/>
      <c r="J165" s="857"/>
      <c r="K165" s="857"/>
      <c r="L165" s="857"/>
      <c r="M165" s="857"/>
      <c r="N165" s="857"/>
      <c r="O165" s="857"/>
    </row>
    <row r="166" spans="1:15" ht="12.75" customHeight="1" x14ac:dyDescent="0.2">
      <c r="A166" s="857"/>
      <c r="B166" s="1565"/>
      <c r="C166" s="1502"/>
      <c r="D166" s="896"/>
      <c r="E166" s="1548"/>
      <c r="F166" s="1548"/>
      <c r="G166" s="1548"/>
      <c r="H166" s="1548"/>
      <c r="I166" s="857"/>
      <c r="J166" s="857"/>
      <c r="K166" s="857"/>
      <c r="L166" s="857"/>
      <c r="M166" s="857"/>
      <c r="N166" s="857"/>
      <c r="O166" s="857"/>
    </row>
    <row r="167" spans="1:15" ht="12.75" customHeight="1" x14ac:dyDescent="0.2">
      <c r="A167" s="857"/>
      <c r="B167" s="1565"/>
      <c r="C167" s="1502"/>
      <c r="D167" s="896"/>
      <c r="E167" s="1548"/>
      <c r="F167" s="1548"/>
      <c r="G167" s="1548"/>
      <c r="H167" s="1548"/>
      <c r="I167" s="857"/>
      <c r="J167" s="857"/>
      <c r="K167" s="857"/>
      <c r="L167" s="857"/>
      <c r="M167" s="857"/>
      <c r="N167" s="857"/>
      <c r="O167" s="857"/>
    </row>
    <row r="168" spans="1:15" ht="12.75" customHeight="1" x14ac:dyDescent="0.2">
      <c r="A168" s="857"/>
      <c r="B168" s="915"/>
      <c r="C168" s="896"/>
      <c r="D168" s="896"/>
      <c r="E168" s="896"/>
      <c r="F168" s="896"/>
      <c r="G168" s="896"/>
      <c r="H168" s="889"/>
      <c r="I168" s="857"/>
      <c r="J168" s="857"/>
      <c r="K168" s="857"/>
      <c r="L168" s="857"/>
      <c r="M168" s="857"/>
      <c r="N168" s="857"/>
      <c r="O168" s="857"/>
    </row>
    <row r="169" spans="1:15" ht="12.75" customHeight="1" x14ac:dyDescent="0.2">
      <c r="A169" s="857"/>
      <c r="B169" s="1554"/>
      <c r="C169" s="1502"/>
      <c r="D169" s="896"/>
      <c r="E169" s="1554"/>
      <c r="F169" s="1554"/>
      <c r="G169" s="1554"/>
      <c r="H169" s="893"/>
      <c r="I169" s="857"/>
      <c r="J169" s="857"/>
      <c r="K169" s="857"/>
      <c r="L169" s="857"/>
      <c r="M169" s="857"/>
      <c r="N169" s="857"/>
      <c r="O169" s="857"/>
    </row>
    <row r="170" spans="1:15" ht="12.75" customHeight="1" x14ac:dyDescent="0.2">
      <c r="A170" s="857"/>
      <c r="B170" s="857"/>
      <c r="C170" s="857"/>
      <c r="D170" s="857"/>
      <c r="E170" s="857"/>
      <c r="F170" s="857"/>
      <c r="G170" s="857"/>
      <c r="H170" s="857"/>
      <c r="I170" s="857"/>
      <c r="J170" s="857"/>
      <c r="K170" s="857"/>
      <c r="L170" s="857"/>
      <c r="M170" s="857"/>
      <c r="N170" s="857"/>
      <c r="O170" s="857"/>
    </row>
    <row r="171" spans="1:15" ht="12.75" customHeight="1" x14ac:dyDescent="0.2">
      <c r="A171" s="857"/>
      <c r="B171" s="857"/>
      <c r="C171" s="857"/>
      <c r="D171" s="857"/>
      <c r="E171" s="857"/>
      <c r="F171" s="857"/>
      <c r="G171" s="857"/>
      <c r="H171" s="857"/>
      <c r="I171" s="857"/>
      <c r="J171" s="857"/>
      <c r="K171" s="857"/>
      <c r="L171" s="857"/>
      <c r="M171" s="857"/>
      <c r="N171" s="857"/>
      <c r="O171" s="857"/>
    </row>
    <row r="172" spans="1:15" ht="12.75" customHeight="1" x14ac:dyDescent="0.2">
      <c r="A172" s="857"/>
      <c r="B172" s="857"/>
      <c r="C172" s="857"/>
      <c r="D172" s="857"/>
      <c r="E172" s="857"/>
      <c r="F172" s="857"/>
      <c r="G172" s="857"/>
      <c r="H172" s="857"/>
      <c r="I172" s="857"/>
      <c r="J172" s="857"/>
      <c r="K172" s="857"/>
      <c r="L172" s="857"/>
      <c r="M172" s="857"/>
      <c r="N172" s="857"/>
      <c r="O172" s="857"/>
    </row>
    <row r="173" spans="1:15" ht="12.75" customHeight="1" x14ac:dyDescent="0.2">
      <c r="A173" s="857"/>
      <c r="B173" s="857"/>
      <c r="C173" s="857"/>
      <c r="D173" s="857"/>
      <c r="E173" s="857"/>
      <c r="F173" s="857"/>
      <c r="G173" s="857"/>
      <c r="H173" s="857"/>
      <c r="I173" s="857"/>
      <c r="J173" s="857"/>
      <c r="K173" s="857"/>
      <c r="L173" s="857"/>
      <c r="M173" s="857"/>
      <c r="N173" s="857"/>
      <c r="O173" s="857"/>
    </row>
    <row r="174" spans="1:15" ht="12.75" customHeight="1" x14ac:dyDescent="0.2">
      <c r="A174" s="857"/>
      <c r="B174" s="888"/>
      <c r="C174" s="857"/>
      <c r="D174" s="857"/>
      <c r="E174" s="857"/>
      <c r="F174" s="857"/>
      <c r="G174" s="857"/>
      <c r="H174" s="857"/>
      <c r="I174" s="857"/>
      <c r="J174" s="857"/>
      <c r="K174" s="857"/>
      <c r="L174" s="857"/>
      <c r="M174" s="857"/>
      <c r="N174" s="857"/>
      <c r="O174" s="857"/>
    </row>
    <row r="175" spans="1:15" ht="12.75" customHeight="1" x14ac:dyDescent="0.2">
      <c r="A175" s="857"/>
      <c r="B175" s="888"/>
      <c r="C175" s="857"/>
      <c r="D175" s="857"/>
      <c r="E175" s="857"/>
      <c r="F175" s="857"/>
      <c r="G175" s="857"/>
      <c r="H175" s="857"/>
      <c r="I175" s="857"/>
      <c r="J175" s="857"/>
      <c r="K175" s="857"/>
      <c r="L175" s="857"/>
      <c r="M175" s="857"/>
      <c r="N175" s="857"/>
      <c r="O175" s="857"/>
    </row>
    <row r="176" spans="1:15" ht="12.75" customHeight="1" x14ac:dyDescent="0.2">
      <c r="A176" s="857"/>
      <c r="B176" s="1565"/>
      <c r="C176" s="1502"/>
      <c r="D176" s="896"/>
      <c r="E176" s="1548"/>
      <c r="F176" s="1548"/>
      <c r="G176" s="1548"/>
      <c r="H176" s="1548"/>
      <c r="I176" s="857"/>
      <c r="J176" s="857"/>
      <c r="K176" s="857"/>
      <c r="L176" s="857"/>
      <c r="M176" s="857"/>
      <c r="N176" s="857"/>
      <c r="O176" s="857"/>
    </row>
    <row r="177" spans="1:16" ht="12.75" customHeight="1" x14ac:dyDescent="0.2">
      <c r="A177" s="857"/>
      <c r="B177" s="1565"/>
      <c r="C177" s="1502"/>
      <c r="D177" s="896"/>
      <c r="E177" s="1548"/>
      <c r="F177" s="1548"/>
      <c r="G177" s="1548"/>
      <c r="H177" s="1548"/>
      <c r="I177" s="857"/>
      <c r="J177" s="857"/>
      <c r="K177" s="857"/>
      <c r="L177" s="857"/>
      <c r="M177" s="857"/>
      <c r="N177" s="857"/>
      <c r="O177" s="857"/>
    </row>
    <row r="178" spans="1:16" ht="12.75" customHeight="1" x14ac:dyDescent="0.2">
      <c r="A178" s="857"/>
      <c r="B178" s="1550"/>
      <c r="C178" s="1502"/>
      <c r="D178" s="896"/>
      <c r="E178" s="1550"/>
      <c r="F178" s="1550"/>
      <c r="G178" s="1550"/>
      <c r="H178" s="862"/>
      <c r="I178" s="857"/>
      <c r="J178" s="857"/>
      <c r="K178" s="857"/>
      <c r="L178" s="857"/>
      <c r="M178" s="857"/>
      <c r="N178" s="857"/>
      <c r="O178" s="857"/>
    </row>
    <row r="179" spans="1:16" ht="12.75" customHeight="1" x14ac:dyDescent="0.2">
      <c r="A179" s="857"/>
      <c r="B179" s="1550"/>
      <c r="C179" s="1502"/>
      <c r="D179" s="896"/>
      <c r="E179" s="1550"/>
      <c r="F179" s="1550"/>
      <c r="G179" s="1550"/>
      <c r="H179" s="862"/>
      <c r="I179" s="857"/>
      <c r="J179" s="857"/>
      <c r="K179" s="857"/>
      <c r="L179" s="857"/>
      <c r="M179" s="857"/>
      <c r="N179" s="857"/>
      <c r="O179" s="857"/>
    </row>
    <row r="180" spans="1:16" ht="12.75" customHeight="1" x14ac:dyDescent="0.2">
      <c r="A180" s="857"/>
      <c r="B180" s="1550"/>
      <c r="C180" s="1502"/>
      <c r="D180" s="896"/>
      <c r="E180" s="1550"/>
      <c r="F180" s="1550"/>
      <c r="G180" s="1550"/>
      <c r="H180" s="862"/>
      <c r="I180" s="857"/>
      <c r="J180" s="857"/>
      <c r="K180" s="857"/>
      <c r="L180" s="857"/>
      <c r="M180" s="857"/>
      <c r="N180" s="857"/>
      <c r="O180" s="857"/>
    </row>
    <row r="181" spans="1:16" ht="12.75" customHeight="1" x14ac:dyDescent="0.2">
      <c r="A181" s="857"/>
      <c r="B181" s="1554"/>
      <c r="C181" s="1502"/>
      <c r="D181" s="896"/>
      <c r="E181" s="1554"/>
      <c r="F181" s="1554"/>
      <c r="G181" s="1554"/>
      <c r="H181" s="893"/>
      <c r="I181" s="857"/>
      <c r="J181" s="857"/>
      <c r="K181" s="857"/>
      <c r="L181" s="857"/>
      <c r="M181" s="857"/>
      <c r="N181" s="857"/>
      <c r="O181" s="857"/>
    </row>
    <row r="182" spans="1:16" ht="12.75" customHeight="1" x14ac:dyDescent="0.2">
      <c r="A182" s="857"/>
      <c r="B182" s="893"/>
      <c r="C182" s="896"/>
      <c r="D182" s="896"/>
      <c r="E182" s="893"/>
      <c r="F182" s="893"/>
      <c r="G182" s="896"/>
      <c r="H182" s="893"/>
      <c r="I182" s="857"/>
      <c r="J182" s="857"/>
      <c r="K182" s="857"/>
      <c r="L182" s="857"/>
      <c r="M182" s="857"/>
      <c r="N182" s="857"/>
      <c r="O182" s="857"/>
    </row>
    <row r="183" spans="1:16" ht="12.75" customHeight="1" x14ac:dyDescent="0.2">
      <c r="A183" s="857"/>
      <c r="B183" s="893"/>
      <c r="C183" s="896"/>
      <c r="D183" s="896"/>
      <c r="E183" s="893"/>
      <c r="F183" s="893"/>
      <c r="G183" s="896"/>
      <c r="H183" s="893"/>
      <c r="I183" s="857"/>
      <c r="J183" s="857"/>
      <c r="K183" s="857"/>
      <c r="L183" s="857"/>
      <c r="M183" s="857"/>
      <c r="N183" s="857"/>
      <c r="O183" s="857"/>
    </row>
    <row r="184" spans="1:16" ht="12.75" customHeight="1" x14ac:dyDescent="0.2">
      <c r="A184" s="857"/>
      <c r="B184" s="893"/>
      <c r="C184" s="896"/>
      <c r="D184" s="896"/>
      <c r="E184" s="893"/>
      <c r="F184" s="893"/>
      <c r="G184" s="896"/>
      <c r="H184" s="893"/>
      <c r="I184" s="857"/>
      <c r="J184" s="857"/>
      <c r="K184" s="857"/>
      <c r="L184" s="857"/>
      <c r="M184" s="857"/>
      <c r="N184" s="857"/>
      <c r="O184" s="857"/>
      <c r="P184" s="879"/>
    </row>
    <row r="185" spans="1:16" ht="12.75" customHeight="1" x14ac:dyDescent="0.2">
      <c r="A185" s="857"/>
      <c r="B185" s="857"/>
      <c r="C185" s="857"/>
      <c r="D185" s="857"/>
      <c r="E185" s="857"/>
      <c r="F185" s="857"/>
      <c r="G185" s="857"/>
      <c r="H185" s="857"/>
      <c r="I185" s="857"/>
      <c r="J185" s="857"/>
      <c r="K185" s="857"/>
      <c r="L185" s="857"/>
      <c r="M185" s="857"/>
      <c r="N185" s="857"/>
      <c r="O185" s="857"/>
    </row>
    <row r="186" spans="1:16" ht="12.75" customHeight="1" x14ac:dyDescent="0.2">
      <c r="A186" s="857"/>
      <c r="B186" s="888"/>
      <c r="C186" s="857"/>
      <c r="D186" s="857"/>
      <c r="E186" s="857"/>
      <c r="F186" s="857"/>
      <c r="G186" s="857"/>
      <c r="H186" s="857"/>
      <c r="I186" s="857"/>
      <c r="J186" s="857"/>
      <c r="K186" s="857"/>
      <c r="L186" s="857"/>
      <c r="M186" s="857"/>
      <c r="N186" s="857"/>
      <c r="O186" s="857"/>
    </row>
    <row r="187" spans="1:16" ht="12.75" customHeight="1" x14ac:dyDescent="0.2">
      <c r="A187" s="857"/>
      <c r="B187" s="888"/>
      <c r="C187" s="857"/>
      <c r="D187" s="857"/>
      <c r="E187" s="857"/>
      <c r="F187" s="857"/>
      <c r="G187" s="857"/>
      <c r="H187" s="857"/>
      <c r="I187" s="857"/>
      <c r="J187" s="857"/>
      <c r="K187" s="857"/>
      <c r="L187" s="857"/>
      <c r="M187" s="857"/>
      <c r="N187" s="857"/>
      <c r="O187" s="857"/>
    </row>
    <row r="188" spans="1:16" ht="12.75" customHeight="1" x14ac:dyDescent="0.2">
      <c r="A188" s="857"/>
      <c r="B188" s="894"/>
      <c r="C188" s="897"/>
      <c r="D188" s="897"/>
      <c r="E188" s="897"/>
      <c r="F188" s="897"/>
      <c r="G188" s="857"/>
      <c r="H188" s="916"/>
      <c r="I188" s="917"/>
      <c r="J188" s="916"/>
      <c r="K188" s="857"/>
      <c r="L188" s="857"/>
      <c r="M188" s="857"/>
      <c r="N188" s="857"/>
      <c r="O188" s="857"/>
    </row>
    <row r="189" spans="1:16" ht="12.75" customHeight="1" x14ac:dyDescent="0.2">
      <c r="A189" s="857"/>
      <c r="B189" s="894"/>
      <c r="C189" s="857"/>
      <c r="D189" s="857"/>
      <c r="E189" s="857"/>
      <c r="F189" s="857"/>
      <c r="G189" s="857"/>
      <c r="H189" s="916"/>
      <c r="I189" s="894"/>
      <c r="J189" s="916"/>
      <c r="K189" s="857"/>
      <c r="L189" s="857"/>
      <c r="M189" s="857"/>
      <c r="N189" s="857"/>
      <c r="O189" s="857"/>
    </row>
    <row r="190" spans="1:16" ht="12.75" customHeight="1" x14ac:dyDescent="0.2">
      <c r="A190" s="857"/>
      <c r="B190" s="894"/>
      <c r="C190" s="897"/>
      <c r="D190" s="897"/>
      <c r="E190" s="897"/>
      <c r="F190" s="897"/>
      <c r="G190" s="857"/>
      <c r="H190" s="916"/>
      <c r="I190" s="917"/>
      <c r="J190" s="916"/>
      <c r="K190" s="857"/>
      <c r="L190" s="857"/>
      <c r="M190" s="857"/>
      <c r="N190" s="857"/>
      <c r="O190" s="857"/>
    </row>
    <row r="191" spans="1:16" ht="12.75" customHeight="1" x14ac:dyDescent="0.2">
      <c r="A191" s="857"/>
      <c r="B191" s="894"/>
      <c r="C191" s="897"/>
      <c r="D191" s="897"/>
      <c r="E191" s="897"/>
      <c r="F191" s="897"/>
      <c r="G191" s="894"/>
      <c r="H191" s="916"/>
      <c r="I191" s="916"/>
      <c r="J191" s="916"/>
      <c r="K191" s="857"/>
      <c r="L191" s="857"/>
      <c r="M191" s="857"/>
      <c r="N191" s="857"/>
      <c r="O191" s="857"/>
    </row>
    <row r="192" spans="1:16" ht="12.75" customHeight="1" x14ac:dyDescent="0.2">
      <c r="A192" s="857"/>
      <c r="B192" s="916"/>
      <c r="C192" s="916"/>
      <c r="D192" s="916"/>
      <c r="E192" s="916"/>
      <c r="F192" s="916"/>
      <c r="G192" s="916"/>
      <c r="H192" s="916"/>
      <c r="I192" s="916"/>
      <c r="J192" s="916"/>
      <c r="K192" s="857"/>
      <c r="L192" s="857"/>
      <c r="M192" s="857"/>
      <c r="N192" s="857"/>
      <c r="O192" s="857"/>
    </row>
    <row r="193" spans="1:15" ht="12.75" customHeight="1" x14ac:dyDescent="0.2">
      <c r="A193" s="857"/>
      <c r="B193" s="857"/>
      <c r="C193" s="857"/>
      <c r="D193" s="857"/>
      <c r="E193" s="857"/>
      <c r="F193" s="857"/>
      <c r="G193" s="857"/>
      <c r="H193" s="857"/>
      <c r="I193" s="857"/>
      <c r="J193" s="857"/>
      <c r="K193" s="857"/>
      <c r="L193" s="857"/>
      <c r="M193" s="857"/>
      <c r="N193" s="857"/>
      <c r="O193" s="857"/>
    </row>
    <row r="194" spans="1:15" ht="12.75" customHeight="1" x14ac:dyDescent="0.2">
      <c r="A194" s="857"/>
      <c r="B194" s="894"/>
      <c r="C194" s="857"/>
      <c r="D194" s="857"/>
      <c r="E194" s="857"/>
      <c r="F194" s="857"/>
      <c r="G194" s="857"/>
      <c r="H194" s="857"/>
      <c r="I194" s="857"/>
      <c r="J194" s="857"/>
      <c r="K194" s="857"/>
      <c r="L194" s="857"/>
      <c r="M194" s="857"/>
      <c r="N194" s="857"/>
      <c r="O194" s="857"/>
    </row>
    <row r="195" spans="1:15" ht="12.75" customHeight="1" x14ac:dyDescent="0.2">
      <c r="A195" s="857"/>
      <c r="B195" s="895"/>
      <c r="C195" s="857"/>
      <c r="D195" s="857"/>
      <c r="E195" s="857"/>
      <c r="F195" s="857"/>
      <c r="G195" s="857"/>
      <c r="H195" s="857"/>
      <c r="I195" s="857"/>
      <c r="J195" s="857"/>
      <c r="K195" s="857"/>
      <c r="L195" s="857"/>
      <c r="M195" s="857"/>
      <c r="N195" s="857"/>
      <c r="O195" s="857"/>
    </row>
    <row r="196" spans="1:15" ht="12.75" customHeight="1" x14ac:dyDescent="0.2">
      <c r="A196" s="857"/>
      <c r="B196" s="894"/>
      <c r="C196" s="857"/>
      <c r="D196" s="857"/>
      <c r="E196" s="857"/>
      <c r="F196" s="857"/>
      <c r="G196" s="857"/>
      <c r="H196" s="857"/>
      <c r="I196" s="857"/>
      <c r="J196" s="857"/>
      <c r="K196" s="857"/>
      <c r="L196" s="857"/>
      <c r="M196" s="857"/>
      <c r="N196" s="857"/>
      <c r="O196" s="857"/>
    </row>
    <row r="197" spans="1:15" ht="12.75" customHeight="1" x14ac:dyDescent="0.2">
      <c r="A197" s="857"/>
      <c r="B197" s="895"/>
      <c r="C197" s="857"/>
      <c r="D197" s="857"/>
      <c r="E197" s="857"/>
      <c r="F197" s="857"/>
      <c r="G197" s="857"/>
      <c r="H197" s="857"/>
      <c r="I197" s="857"/>
      <c r="J197" s="857"/>
      <c r="K197" s="857"/>
      <c r="L197" s="857"/>
      <c r="M197" s="857"/>
      <c r="N197" s="857"/>
      <c r="O197" s="857"/>
    </row>
    <row r="198" spans="1:15" ht="12.75" customHeight="1" x14ac:dyDescent="0.2">
      <c r="A198" s="857"/>
      <c r="B198" s="1551"/>
      <c r="C198" s="1551"/>
      <c r="D198" s="1551"/>
      <c r="E198" s="1551"/>
      <c r="F198" s="1551"/>
      <c r="G198" s="1551"/>
      <c r="H198" s="1551"/>
      <c r="I198" s="1551"/>
      <c r="J198" s="1551"/>
      <c r="K198" s="1551"/>
      <c r="L198" s="1551"/>
      <c r="M198" s="896"/>
      <c r="N198" s="896"/>
      <c r="O198" s="857"/>
    </row>
    <row r="199" spans="1:15" ht="12.75" customHeight="1" x14ac:dyDescent="0.2">
      <c r="A199" s="857"/>
      <c r="B199" s="1551"/>
      <c r="C199" s="1551"/>
      <c r="D199" s="1551"/>
      <c r="E199" s="1551"/>
      <c r="F199" s="1551"/>
      <c r="G199" s="1551"/>
      <c r="H199" s="1551"/>
      <c r="I199" s="1551"/>
      <c r="J199" s="1551"/>
      <c r="K199" s="1551"/>
      <c r="L199" s="1551"/>
      <c r="M199" s="896"/>
      <c r="N199" s="896"/>
      <c r="O199" s="857"/>
    </row>
    <row r="200" spans="1:15" ht="12.75" customHeight="1" x14ac:dyDescent="0.2">
      <c r="A200" s="857"/>
      <c r="B200" s="895"/>
      <c r="C200" s="857"/>
      <c r="D200" s="857"/>
      <c r="E200" s="857"/>
      <c r="F200" s="857"/>
      <c r="G200" s="857"/>
      <c r="H200" s="857"/>
      <c r="I200" s="857"/>
      <c r="J200" s="857"/>
      <c r="K200" s="857"/>
      <c r="L200" s="857"/>
      <c r="M200" s="857"/>
      <c r="N200" s="857"/>
      <c r="O200" s="857"/>
    </row>
    <row r="201" spans="1:15" ht="12.75" customHeight="1" x14ac:dyDescent="0.2">
      <c r="A201" s="857"/>
      <c r="B201" s="1551"/>
      <c r="C201" s="1551"/>
      <c r="D201" s="1551"/>
      <c r="E201" s="1551"/>
      <c r="F201" s="1551"/>
      <c r="G201" s="1551"/>
      <c r="H201" s="1551"/>
      <c r="I201" s="1551"/>
      <c r="J201" s="1551"/>
      <c r="K201" s="1551"/>
      <c r="L201" s="1551"/>
      <c r="M201" s="896"/>
      <c r="N201" s="896"/>
      <c r="O201" s="857"/>
    </row>
    <row r="202" spans="1:15" ht="12.75" customHeight="1" x14ac:dyDescent="0.2">
      <c r="A202" s="857"/>
      <c r="B202" s="1551"/>
      <c r="C202" s="1551"/>
      <c r="D202" s="1551"/>
      <c r="E202" s="1551"/>
      <c r="F202" s="1551"/>
      <c r="G202" s="1551"/>
      <c r="H202" s="1551"/>
      <c r="I202" s="1551"/>
      <c r="J202" s="1551"/>
      <c r="K202" s="1551"/>
      <c r="L202" s="1551"/>
      <c r="M202" s="896"/>
      <c r="N202" s="896"/>
      <c r="O202" s="857"/>
    </row>
    <row r="203" spans="1:15" ht="12.75" customHeight="1" x14ac:dyDescent="0.2">
      <c r="A203" s="857"/>
      <c r="B203" s="1551"/>
      <c r="C203" s="1551"/>
      <c r="D203" s="1551"/>
      <c r="E203" s="1551"/>
      <c r="F203" s="1551"/>
      <c r="G203" s="1551"/>
      <c r="H203" s="1551"/>
      <c r="I203" s="1551"/>
      <c r="J203" s="1551"/>
      <c r="K203" s="1551"/>
      <c r="L203" s="1551"/>
      <c r="M203" s="896"/>
      <c r="N203" s="896"/>
      <c r="O203" s="857"/>
    </row>
    <row r="204" spans="1:15" ht="12.75" customHeight="1" x14ac:dyDescent="0.2">
      <c r="A204" s="857"/>
      <c r="B204" s="916"/>
      <c r="C204" s="857"/>
      <c r="D204" s="857"/>
      <c r="E204" s="857"/>
      <c r="F204" s="857"/>
      <c r="G204" s="857"/>
      <c r="H204" s="857"/>
      <c r="I204" s="857"/>
      <c r="J204" s="857"/>
      <c r="K204" s="857"/>
      <c r="L204" s="857"/>
      <c r="M204" s="857"/>
      <c r="N204" s="857"/>
      <c r="O204" s="857"/>
    </row>
    <row r="205" spans="1:15" ht="12.75" customHeight="1" x14ac:dyDescent="0.2">
      <c r="A205" s="857"/>
      <c r="B205" s="857"/>
      <c r="C205" s="857"/>
      <c r="D205" s="857"/>
      <c r="E205" s="857"/>
      <c r="F205" s="857"/>
      <c r="G205" s="857"/>
      <c r="H205" s="857"/>
      <c r="I205" s="857"/>
      <c r="J205" s="857"/>
      <c r="K205" s="857"/>
      <c r="L205" s="857"/>
      <c r="M205" s="857"/>
      <c r="N205" s="857"/>
      <c r="O205" s="857"/>
    </row>
    <row r="206" spans="1:15" ht="12.75" customHeight="1" x14ac:dyDescent="0.2">
      <c r="A206" s="905"/>
      <c r="B206" s="857"/>
      <c r="C206" s="857"/>
      <c r="D206" s="857"/>
      <c r="E206" s="857"/>
      <c r="F206" s="857"/>
      <c r="G206" s="857"/>
      <c r="H206" s="857"/>
      <c r="I206" s="857"/>
      <c r="J206" s="857"/>
      <c r="K206" s="857"/>
      <c r="L206" s="857"/>
      <c r="M206" s="857"/>
      <c r="N206" s="857"/>
      <c r="O206" s="857"/>
    </row>
    <row r="207" spans="1:15" ht="12.75" customHeight="1" x14ac:dyDescent="0.2">
      <c r="A207" s="857"/>
      <c r="B207" s="857"/>
      <c r="C207" s="857"/>
      <c r="D207" s="857"/>
      <c r="E207" s="857"/>
      <c r="F207" s="857"/>
      <c r="G207" s="857"/>
      <c r="H207" s="857"/>
      <c r="I207" s="857"/>
      <c r="J207" s="857"/>
      <c r="K207" s="857"/>
      <c r="L207" s="857"/>
      <c r="M207" s="857"/>
      <c r="N207" s="857"/>
      <c r="O207" s="857"/>
    </row>
    <row r="208" spans="1:15" ht="12.75" customHeight="1" x14ac:dyDescent="0.2">
      <c r="A208" s="857"/>
      <c r="B208" s="918"/>
      <c r="C208" s="896"/>
      <c r="D208" s="896"/>
      <c r="E208" s="896"/>
      <c r="F208" s="896"/>
      <c r="G208" s="857"/>
      <c r="H208" s="857"/>
      <c r="I208" s="857"/>
      <c r="J208" s="857"/>
      <c r="K208" s="857"/>
      <c r="L208" s="857"/>
      <c r="M208" s="857"/>
      <c r="N208" s="857"/>
      <c r="O208" s="857"/>
    </row>
    <row r="209" spans="2:6" ht="12.75" customHeight="1" x14ac:dyDescent="0.2">
      <c r="B209" s="1568"/>
      <c r="C209" s="1566"/>
      <c r="D209" s="1566"/>
      <c r="E209" s="1566"/>
      <c r="F209" s="916"/>
    </row>
    <row r="210" spans="2:6" ht="12.75" customHeight="1" x14ac:dyDescent="0.2">
      <c r="B210" s="1568"/>
      <c r="C210" s="1566"/>
      <c r="D210" s="1566"/>
      <c r="E210" s="1566"/>
      <c r="F210" s="916"/>
    </row>
    <row r="211" spans="2:6" ht="12.75" customHeight="1" x14ac:dyDescent="0.2">
      <c r="B211" s="1568"/>
      <c r="C211" s="1566"/>
      <c r="D211" s="1566"/>
      <c r="E211" s="1566"/>
      <c r="F211" s="916"/>
    </row>
    <row r="212" spans="2:6" ht="12.75" customHeight="1" x14ac:dyDescent="0.2">
      <c r="B212" s="1568"/>
      <c r="C212" s="1566"/>
      <c r="D212" s="1566"/>
      <c r="E212" s="1566"/>
      <c r="F212" s="916"/>
    </row>
    <row r="213" spans="2:6" ht="12.75" customHeight="1" x14ac:dyDescent="0.2">
      <c r="B213" s="1567"/>
      <c r="C213" s="1566"/>
      <c r="D213" s="1566"/>
      <c r="E213" s="1566"/>
      <c r="F213" s="916"/>
    </row>
    <row r="214" spans="2:6" ht="12.75" customHeight="1" x14ac:dyDescent="0.2">
      <c r="B214" s="919"/>
      <c r="C214" s="920"/>
      <c r="D214" s="920"/>
      <c r="E214" s="896"/>
      <c r="F214" s="896"/>
    </row>
    <row r="215" spans="2:6" ht="12.75" customHeight="1" x14ac:dyDescent="0.2">
      <c r="B215" s="915"/>
      <c r="C215" s="890"/>
      <c r="D215" s="890"/>
      <c r="E215" s="890"/>
      <c r="F215" s="890"/>
    </row>
    <row r="216" spans="2:6" ht="12.75" customHeight="1" x14ac:dyDescent="0.2">
      <c r="B216" s="896"/>
      <c r="C216" s="921"/>
      <c r="D216" s="921"/>
      <c r="E216" s="890"/>
      <c r="F216" s="890"/>
    </row>
    <row r="217" spans="2:6" ht="12.75" customHeight="1" x14ac:dyDescent="0.2">
      <c r="B217" s="896"/>
      <c r="C217" s="896"/>
      <c r="D217" s="896"/>
      <c r="E217" s="922"/>
      <c r="F217" s="922"/>
    </row>
    <row r="218" spans="2:6" ht="12.75" customHeight="1" x14ac:dyDescent="0.2">
      <c r="B218" s="896"/>
      <c r="C218" s="896"/>
      <c r="D218" s="896"/>
      <c r="E218" s="857"/>
      <c r="F218" s="857"/>
    </row>
    <row r="219" spans="2:6" ht="12.75" customHeight="1" x14ac:dyDescent="0.2">
      <c r="B219" s="896"/>
      <c r="C219" s="896"/>
      <c r="D219" s="896"/>
      <c r="E219" s="857"/>
      <c r="F219" s="857"/>
    </row>
    <row r="220" spans="2:6" ht="12.75" customHeight="1" x14ac:dyDescent="0.2">
      <c r="B220" s="896"/>
      <c r="C220" s="896"/>
      <c r="D220" s="896"/>
      <c r="E220" s="857"/>
      <c r="F220" s="857"/>
    </row>
    <row r="221" spans="2:6" ht="12.75" customHeight="1" x14ac:dyDescent="0.2">
      <c r="B221" s="896"/>
      <c r="C221" s="896"/>
      <c r="D221" s="896"/>
      <c r="E221" s="857"/>
      <c r="F221" s="857"/>
    </row>
    <row r="222" spans="2:6" ht="12.75" customHeight="1" x14ac:dyDescent="0.2">
      <c r="B222" s="896"/>
      <c r="C222" s="896"/>
      <c r="D222" s="896"/>
      <c r="E222" s="922"/>
      <c r="F222" s="922"/>
    </row>
    <row r="223" spans="2:6" ht="12.75" customHeight="1" x14ac:dyDescent="0.2">
      <c r="B223" s="896"/>
      <c r="C223" s="896"/>
      <c r="D223" s="896"/>
      <c r="E223" s="857"/>
      <c r="F223" s="857"/>
    </row>
    <row r="224" spans="2:6" ht="12.75" customHeight="1" x14ac:dyDescent="0.2">
      <c r="B224" s="896"/>
      <c r="C224" s="896"/>
      <c r="D224" s="896"/>
      <c r="E224" s="857"/>
      <c r="F224" s="857"/>
    </row>
    <row r="225" spans="2:6" ht="12.75" customHeight="1" x14ac:dyDescent="0.2">
      <c r="B225" s="896"/>
      <c r="C225" s="896"/>
      <c r="D225" s="896"/>
      <c r="E225" s="896"/>
      <c r="F225" s="896"/>
    </row>
    <row r="226" spans="2:6" ht="12.75" customHeight="1" x14ac:dyDescent="0.2">
      <c r="B226" s="896"/>
      <c r="C226" s="896"/>
      <c r="D226" s="896"/>
      <c r="E226" s="896"/>
      <c r="F226" s="896"/>
    </row>
    <row r="227" spans="2:6" ht="12.75" customHeight="1" x14ac:dyDescent="0.2">
      <c r="B227" s="857"/>
      <c r="C227" s="896"/>
      <c r="D227" s="896"/>
      <c r="E227" s="896"/>
      <c r="F227" s="896"/>
    </row>
    <row r="228" spans="2:6" ht="12.75" customHeight="1" x14ac:dyDescent="0.2">
      <c r="B228" s="896"/>
      <c r="C228" s="896"/>
      <c r="D228" s="896"/>
      <c r="E228" s="896"/>
      <c r="F228" s="896"/>
    </row>
    <row r="229" spans="2:6" ht="12.75" customHeight="1" x14ac:dyDescent="0.2">
      <c r="B229" s="896"/>
      <c r="C229" s="896"/>
      <c r="D229" s="896"/>
      <c r="E229" s="922"/>
      <c r="F229" s="922"/>
    </row>
    <row r="230" spans="2:6" ht="12.75" customHeight="1" x14ac:dyDescent="0.2">
      <c r="B230" s="896"/>
      <c r="C230" s="896"/>
      <c r="D230" s="896"/>
      <c r="E230" s="857"/>
      <c r="F230" s="857"/>
    </row>
    <row r="231" spans="2:6" ht="12.75" customHeight="1" x14ac:dyDescent="0.2">
      <c r="B231" s="896"/>
      <c r="C231" s="896"/>
      <c r="D231" s="896"/>
      <c r="E231" s="896"/>
      <c r="F231" s="896"/>
    </row>
    <row r="232" spans="2:6" ht="12.75" customHeight="1" x14ac:dyDescent="0.2">
      <c r="B232" s="896"/>
      <c r="C232" s="896"/>
      <c r="D232" s="896"/>
      <c r="E232" s="896"/>
      <c r="F232" s="896"/>
    </row>
    <row r="233" spans="2:6" ht="12.75" customHeight="1" x14ac:dyDescent="0.2">
      <c r="B233" s="896"/>
      <c r="C233" s="896"/>
      <c r="D233" s="896"/>
      <c r="E233" s="896"/>
      <c r="F233" s="896"/>
    </row>
    <row r="234" spans="2:6" ht="12.75" customHeight="1" x14ac:dyDescent="0.2">
      <c r="B234" s="896"/>
      <c r="C234" s="896"/>
      <c r="D234" s="896"/>
      <c r="E234" s="896"/>
      <c r="F234" s="896"/>
    </row>
    <row r="235" spans="2:6" ht="12.75" customHeight="1" x14ac:dyDescent="0.2">
      <c r="B235" s="896"/>
      <c r="C235" s="896"/>
      <c r="D235" s="896"/>
      <c r="E235" s="896"/>
      <c r="F235" s="896"/>
    </row>
    <row r="236" spans="2:6" ht="12.75" customHeight="1" x14ac:dyDescent="0.2">
      <c r="B236" s="896"/>
      <c r="C236" s="896"/>
      <c r="D236" s="896"/>
      <c r="E236" s="896"/>
      <c r="F236" s="896"/>
    </row>
    <row r="237" spans="2:6" ht="12.75" customHeight="1" x14ac:dyDescent="0.2">
      <c r="B237" s="896"/>
      <c r="C237" s="896"/>
      <c r="D237" s="896"/>
      <c r="E237" s="896"/>
      <c r="F237" s="896"/>
    </row>
    <row r="238" spans="2:6" ht="12.75" customHeight="1" x14ac:dyDescent="0.2">
      <c r="B238" s="896"/>
      <c r="C238" s="896"/>
      <c r="D238" s="896"/>
      <c r="E238" s="896"/>
      <c r="F238" s="896"/>
    </row>
    <row r="239" spans="2:6" ht="12.75" customHeight="1" x14ac:dyDescent="0.2">
      <c r="B239" s="896"/>
      <c r="C239" s="896"/>
      <c r="D239" s="896"/>
      <c r="E239" s="896"/>
      <c r="F239" s="896"/>
    </row>
    <row r="240" spans="2:6" ht="12.75" customHeight="1" x14ac:dyDescent="0.2">
      <c r="B240" s="896"/>
      <c r="C240" s="896"/>
      <c r="D240" s="896"/>
      <c r="E240" s="896"/>
      <c r="F240" s="896"/>
    </row>
    <row r="241" spans="2:6" ht="12.75" customHeight="1" x14ac:dyDescent="0.2">
      <c r="B241" s="896"/>
      <c r="C241" s="896"/>
      <c r="D241" s="896"/>
      <c r="E241" s="922"/>
      <c r="F241" s="922"/>
    </row>
    <row r="242" spans="2:6" ht="12.75" customHeight="1" x14ac:dyDescent="0.2">
      <c r="B242" s="896"/>
      <c r="C242" s="896"/>
      <c r="D242" s="896"/>
      <c r="E242" s="922"/>
      <c r="F242" s="922"/>
    </row>
    <row r="243" spans="2:6" ht="12.75" customHeight="1" x14ac:dyDescent="0.2">
      <c r="B243" s="896"/>
      <c r="C243" s="896"/>
      <c r="D243" s="896"/>
      <c r="E243" s="922"/>
      <c r="F243" s="922"/>
    </row>
    <row r="244" spans="2:6" ht="12.75" customHeight="1" x14ac:dyDescent="0.2">
      <c r="B244" s="896"/>
      <c r="C244" s="896"/>
      <c r="D244" s="896"/>
      <c r="E244" s="857"/>
      <c r="F244" s="857"/>
    </row>
    <row r="245" spans="2:6" ht="12.75" customHeight="1" x14ac:dyDescent="0.2">
      <c r="B245" s="857"/>
      <c r="C245" s="896"/>
      <c r="D245" s="896"/>
      <c r="E245" s="896"/>
      <c r="F245" s="896"/>
    </row>
    <row r="246" spans="2:6" ht="12.75" customHeight="1" x14ac:dyDescent="0.2">
      <c r="B246" s="896"/>
      <c r="C246" s="896"/>
      <c r="D246" s="896"/>
      <c r="E246" s="857"/>
      <c r="F246" s="857"/>
    </row>
    <row r="247" spans="2:6" ht="12.75" customHeight="1" x14ac:dyDescent="0.2">
      <c r="B247" s="896"/>
      <c r="C247" s="896"/>
      <c r="D247" s="896"/>
      <c r="E247" s="896"/>
      <c r="F247" s="896"/>
    </row>
    <row r="248" spans="2:6" ht="12.75" customHeight="1" x14ac:dyDescent="0.2">
      <c r="B248" s="896"/>
      <c r="C248" s="896"/>
      <c r="D248" s="896"/>
      <c r="E248" s="922"/>
      <c r="F248" s="922"/>
    </row>
    <row r="249" spans="2:6" ht="12.75" customHeight="1" x14ac:dyDescent="0.2">
      <c r="B249" s="896"/>
      <c r="C249" s="896"/>
      <c r="D249" s="896"/>
      <c r="E249" s="896"/>
      <c r="F249" s="896"/>
    </row>
    <row r="250" spans="2:6" ht="12.75" customHeight="1" x14ac:dyDescent="0.2">
      <c r="B250" s="896"/>
      <c r="C250" s="896"/>
      <c r="D250" s="896"/>
      <c r="E250" s="896"/>
      <c r="F250" s="896"/>
    </row>
    <row r="251" spans="2:6" ht="12.75" customHeight="1" x14ac:dyDescent="0.2">
      <c r="B251" s="896"/>
      <c r="C251" s="896"/>
      <c r="D251" s="896"/>
      <c r="E251" s="896"/>
      <c r="F251" s="896"/>
    </row>
    <row r="252" spans="2:6" ht="12.75" customHeight="1" x14ac:dyDescent="0.2">
      <c r="B252" s="896"/>
      <c r="C252" s="896"/>
      <c r="D252" s="896"/>
      <c r="E252" s="896"/>
      <c r="F252" s="896"/>
    </row>
    <row r="253" spans="2:6" ht="12.75" customHeight="1" x14ac:dyDescent="0.2">
      <c r="B253" s="896"/>
      <c r="C253" s="896"/>
      <c r="D253" s="896"/>
      <c r="E253" s="922"/>
      <c r="F253" s="922"/>
    </row>
    <row r="254" spans="2:6" ht="12.75" customHeight="1" x14ac:dyDescent="0.2">
      <c r="B254" s="896"/>
      <c r="C254" s="896"/>
      <c r="D254" s="896"/>
      <c r="E254" s="896"/>
      <c r="F254" s="896"/>
    </row>
    <row r="255" spans="2:6" ht="12.75" customHeight="1" x14ac:dyDescent="0.2">
      <c r="B255" s="896"/>
      <c r="C255" s="896"/>
      <c r="D255" s="896"/>
      <c r="E255" s="896"/>
      <c r="F255" s="896"/>
    </row>
    <row r="256" spans="2:6" ht="12.75" customHeight="1" x14ac:dyDescent="0.2">
      <c r="B256" s="896"/>
      <c r="C256" s="896"/>
      <c r="D256" s="896"/>
      <c r="E256" s="896"/>
      <c r="F256" s="896"/>
    </row>
    <row r="257" spans="2:6" ht="12.75" customHeight="1" x14ac:dyDescent="0.2">
      <c r="B257" s="896"/>
      <c r="C257" s="896"/>
      <c r="D257" s="896"/>
      <c r="E257" s="896"/>
      <c r="F257" s="896"/>
    </row>
    <row r="258" spans="2:6" ht="12.75" customHeight="1" x14ac:dyDescent="0.2">
      <c r="B258" s="896"/>
      <c r="C258" s="896"/>
      <c r="D258" s="896"/>
      <c r="E258" s="896"/>
      <c r="F258" s="896"/>
    </row>
  </sheetData>
  <sheetProtection formatCells="0" formatColumns="0" formatRows="0" insertRows="0"/>
  <mergeCells count="130">
    <mergeCell ref="B213:E213"/>
    <mergeCell ref="J44:K44"/>
    <mergeCell ref="A2:M2"/>
    <mergeCell ref="B198:L199"/>
    <mergeCell ref="B201:L203"/>
    <mergeCell ref="B209:E209"/>
    <mergeCell ref="B210:E210"/>
    <mergeCell ref="B211:E211"/>
    <mergeCell ref="B212:E212"/>
    <mergeCell ref="B178:C178"/>
    <mergeCell ref="E178:G178"/>
    <mergeCell ref="B179:C179"/>
    <mergeCell ref="E179:G179"/>
    <mergeCell ref="B180:C180"/>
    <mergeCell ref="E180:G180"/>
    <mergeCell ref="B181:C181"/>
    <mergeCell ref="E181:G181"/>
    <mergeCell ref="E152:G152"/>
    <mergeCell ref="B153:C153"/>
    <mergeCell ref="E153:G153"/>
    <mergeCell ref="B158:H158"/>
    <mergeCell ref="B145:C145"/>
    <mergeCell ref="E145:G145"/>
    <mergeCell ref="B146:C146"/>
    <mergeCell ref="A1:M1"/>
    <mergeCell ref="B165:H165"/>
    <mergeCell ref="B166:C167"/>
    <mergeCell ref="E166:G167"/>
    <mergeCell ref="H166:H167"/>
    <mergeCell ref="B169:C169"/>
    <mergeCell ref="E169:G169"/>
    <mergeCell ref="B176:C177"/>
    <mergeCell ref="E176:G177"/>
    <mergeCell ref="H176:H177"/>
    <mergeCell ref="B159:C160"/>
    <mergeCell ref="E159:G160"/>
    <mergeCell ref="H159:H160"/>
    <mergeCell ref="B161:C161"/>
    <mergeCell ref="E161:G161"/>
    <mergeCell ref="B162:C162"/>
    <mergeCell ref="E162:G162"/>
    <mergeCell ref="B163:C163"/>
    <mergeCell ref="E163:G163"/>
    <mergeCell ref="B150:C150"/>
    <mergeCell ref="E150:G150"/>
    <mergeCell ref="B151:C151"/>
    <mergeCell ref="E151:G151"/>
    <mergeCell ref="B152:C152"/>
    <mergeCell ref="E146:G146"/>
    <mergeCell ref="B147:C147"/>
    <mergeCell ref="E147:G147"/>
    <mergeCell ref="B148:C148"/>
    <mergeCell ref="E148:G148"/>
    <mergeCell ref="B149:C149"/>
    <mergeCell ref="E149:G149"/>
    <mergeCell ref="M107:M108"/>
    <mergeCell ref="B111:L112"/>
    <mergeCell ref="B127:L128"/>
    <mergeCell ref="B129:L130"/>
    <mergeCell ref="B142:H142"/>
    <mergeCell ref="B143:C144"/>
    <mergeCell ref="E143:G144"/>
    <mergeCell ref="H143:H144"/>
    <mergeCell ref="C107:C108"/>
    <mergeCell ref="G107:G108"/>
    <mergeCell ref="B95:L96"/>
    <mergeCell ref="B99:L100"/>
    <mergeCell ref="E62:G62"/>
    <mergeCell ref="H62:I62"/>
    <mergeCell ref="J62:K62"/>
    <mergeCell ref="B68:K68"/>
    <mergeCell ref="B69:K69"/>
    <mergeCell ref="C75:C76"/>
    <mergeCell ref="H107:H108"/>
    <mergeCell ref="I107:I108"/>
    <mergeCell ref="J107:J108"/>
    <mergeCell ref="K107:K108"/>
    <mergeCell ref="J75:J76"/>
    <mergeCell ref="K75:K76"/>
    <mergeCell ref="E75:E76"/>
    <mergeCell ref="G75:G76"/>
    <mergeCell ref="H75:H76"/>
    <mergeCell ref="I75:I76"/>
    <mergeCell ref="M75:M76"/>
    <mergeCell ref="B93:L94"/>
    <mergeCell ref="C61:G61"/>
    <mergeCell ref="H61:I61"/>
    <mergeCell ref="J61:K61"/>
    <mergeCell ref="E25:J25"/>
    <mergeCell ref="E26:J26"/>
    <mergeCell ref="E27:J27"/>
    <mergeCell ref="B30:I31"/>
    <mergeCell ref="B47:J47"/>
    <mergeCell ref="G48:H48"/>
    <mergeCell ref="L16:M16"/>
    <mergeCell ref="B17:G17"/>
    <mergeCell ref="B18:G18"/>
    <mergeCell ref="B19:G19"/>
    <mergeCell ref="E24:J24"/>
    <mergeCell ref="J60:K60"/>
    <mergeCell ref="G49:H49"/>
    <mergeCell ref="I48:J48"/>
    <mergeCell ref="I49:J49"/>
    <mergeCell ref="B60:B61"/>
    <mergeCell ref="C60:G60"/>
    <mergeCell ref="H60:I60"/>
    <mergeCell ref="B3:K3"/>
    <mergeCell ref="B4:G4"/>
    <mergeCell ref="L4:M4"/>
    <mergeCell ref="B5:G5"/>
    <mergeCell ref="L5:M5"/>
    <mergeCell ref="B33:I33"/>
    <mergeCell ref="B6:G6"/>
    <mergeCell ref="L6:M6"/>
    <mergeCell ref="B7:G7"/>
    <mergeCell ref="L7:M7"/>
    <mergeCell ref="B8:G8"/>
    <mergeCell ref="B10:G10"/>
    <mergeCell ref="L10:M10"/>
    <mergeCell ref="B14:G14"/>
    <mergeCell ref="L14:M14"/>
    <mergeCell ref="B15:G15"/>
    <mergeCell ref="L15:M15"/>
    <mergeCell ref="B11:G11"/>
    <mergeCell ref="L11:M11"/>
    <mergeCell ref="B12:G12"/>
    <mergeCell ref="L12:M12"/>
    <mergeCell ref="B13:G13"/>
    <mergeCell ref="L13:M13"/>
    <mergeCell ref="B16:G16"/>
  </mergeCells>
  <pageMargins left="0.7" right="0.7" top="0.75" bottom="0.75" header="0.3" footer="0.3"/>
  <pageSetup orientation="landscape" r:id="rId1"/>
  <headerFooter alignWithMargins="0">
    <oddFooter>&amp;R&amp;A, &amp;P</oddFooter>
  </headerFooter>
  <rowBreaks count="1" manualBreakCount="1">
    <brk id="2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workbookViewId="0">
      <selection activeCell="T29" sqref="T29"/>
    </sheetView>
  </sheetViews>
  <sheetFormatPr defaultColWidth="9.140625" defaultRowHeight="15" x14ac:dyDescent="0.25"/>
  <cols>
    <col min="1" max="3" width="3.140625" style="625" customWidth="1"/>
    <col min="4" max="4" width="8.5703125" style="625" customWidth="1"/>
    <col min="5" max="5" width="3.140625" style="625" customWidth="1"/>
    <col min="6" max="6" width="3" style="625" customWidth="1"/>
    <col min="7" max="16384" width="9.140625" style="625"/>
  </cols>
  <sheetData>
    <row r="1" spans="1:19" ht="18.75" x14ac:dyDescent="0.25">
      <c r="A1" s="1244" t="s">
        <v>1017</v>
      </c>
      <c r="B1" s="1244"/>
      <c r="C1" s="1244"/>
      <c r="D1" s="1244"/>
      <c r="E1" s="1244"/>
      <c r="F1" s="1244"/>
      <c r="G1" s="1244"/>
      <c r="H1" s="1244"/>
      <c r="I1" s="1244"/>
      <c r="J1" s="1244"/>
      <c r="K1" s="1244"/>
      <c r="L1" s="1244"/>
      <c r="M1" s="1244"/>
      <c r="N1" s="1244"/>
    </row>
    <row r="3" spans="1:19" x14ac:dyDescent="0.25">
      <c r="A3" s="659" t="s">
        <v>1018</v>
      </c>
      <c r="B3" s="629"/>
      <c r="C3" s="629"/>
      <c r="D3" s="629"/>
      <c r="E3" s="629"/>
      <c r="F3" s="629"/>
      <c r="G3" s="629"/>
      <c r="H3" s="629"/>
      <c r="I3" s="629"/>
      <c r="J3" s="629"/>
      <c r="K3" s="629"/>
      <c r="L3" s="629"/>
      <c r="M3" s="629"/>
      <c r="O3" s="634"/>
      <c r="P3" s="634"/>
      <c r="Q3" s="634"/>
      <c r="R3" s="634"/>
      <c r="S3" s="634"/>
    </row>
    <row r="4" spans="1:19" x14ac:dyDescent="0.25">
      <c r="A4" s="659"/>
      <c r="B4" s="629" t="s">
        <v>1019</v>
      </c>
      <c r="C4" s="629"/>
      <c r="D4" s="629"/>
      <c r="E4" s="629"/>
      <c r="F4" s="629"/>
      <c r="G4" s="629"/>
      <c r="H4" s="629"/>
      <c r="I4" s="629"/>
      <c r="J4" s="629"/>
      <c r="K4" s="629"/>
      <c r="L4" s="629"/>
      <c r="M4" s="629"/>
      <c r="O4" s="634"/>
      <c r="P4" s="634"/>
      <c r="Q4" s="634"/>
      <c r="R4" s="634"/>
      <c r="S4" s="634"/>
    </row>
    <row r="6" spans="1:19" x14ac:dyDescent="0.25">
      <c r="A6" s="659" t="s">
        <v>1034</v>
      </c>
      <c r="B6" s="659"/>
      <c r="C6" s="659"/>
      <c r="D6" s="659"/>
      <c r="E6" s="659"/>
      <c r="F6" s="659"/>
      <c r="G6" s="659"/>
      <c r="H6" s="659"/>
      <c r="I6" s="659"/>
      <c r="J6" s="659"/>
      <c r="K6" s="659"/>
      <c r="L6" s="659"/>
      <c r="M6" s="659"/>
    </row>
    <row r="7" spans="1:19" x14ac:dyDescent="0.25">
      <c r="A7" s="659"/>
      <c r="B7" s="659" t="s">
        <v>1035</v>
      </c>
      <c r="C7" s="659"/>
      <c r="D7" s="659"/>
      <c r="E7" s="659"/>
      <c r="F7" s="659"/>
      <c r="G7" s="659"/>
      <c r="H7" s="659"/>
      <c r="I7" s="659"/>
      <c r="J7" s="659"/>
      <c r="K7" s="659"/>
      <c r="L7" s="659"/>
      <c r="M7" s="659"/>
    </row>
    <row r="8" spans="1:19" x14ac:dyDescent="0.25">
      <c r="F8" s="298"/>
      <c r="G8" s="625" t="s">
        <v>1036</v>
      </c>
    </row>
    <row r="9" spans="1:19" x14ac:dyDescent="0.25">
      <c r="F9" s="298"/>
      <c r="G9" s="625" t="s">
        <v>1037</v>
      </c>
    </row>
    <row r="10" spans="1:19" x14ac:dyDescent="0.25">
      <c r="F10" s="298"/>
      <c r="G10" s="625" t="s">
        <v>1038</v>
      </c>
    </row>
    <row r="11" spans="1:19" x14ac:dyDescent="0.25">
      <c r="F11" s="298"/>
      <c r="G11" s="625" t="s">
        <v>1039</v>
      </c>
    </row>
    <row r="13" spans="1:19" x14ac:dyDescent="0.25">
      <c r="A13" s="629" t="s">
        <v>1016</v>
      </c>
      <c r="B13" s="629"/>
      <c r="C13" s="629"/>
      <c r="D13" s="629"/>
      <c r="E13" s="629"/>
      <c r="F13" s="629"/>
      <c r="G13" s="629"/>
      <c r="H13" s="629"/>
      <c r="I13" s="629"/>
      <c r="J13" s="629"/>
      <c r="K13" s="629"/>
      <c r="L13" s="629"/>
      <c r="M13" s="629"/>
    </row>
    <row r="14" spans="1:19" x14ac:dyDescent="0.25">
      <c r="B14" s="634" t="s">
        <v>476</v>
      </c>
      <c r="F14" s="298"/>
      <c r="G14" s="627" t="s">
        <v>510</v>
      </c>
    </row>
    <row r="15" spans="1:19" x14ac:dyDescent="0.25">
      <c r="B15" s="634" t="s">
        <v>477</v>
      </c>
      <c r="F15" s="298"/>
      <c r="G15" s="632" t="s">
        <v>520</v>
      </c>
    </row>
    <row r="16" spans="1:19" x14ac:dyDescent="0.25">
      <c r="B16" s="634" t="s">
        <v>473</v>
      </c>
      <c r="F16" s="298"/>
      <c r="G16" s="635" t="s">
        <v>478</v>
      </c>
    </row>
    <row r="17" spans="1:12" x14ac:dyDescent="0.25">
      <c r="B17" s="634" t="s">
        <v>1015</v>
      </c>
      <c r="F17" s="298"/>
      <c r="G17" s="627" t="s">
        <v>485</v>
      </c>
    </row>
    <row r="18" spans="1:12" x14ac:dyDescent="0.25">
      <c r="B18" s="634" t="s">
        <v>487</v>
      </c>
      <c r="F18" s="298"/>
      <c r="G18" s="627" t="s">
        <v>505</v>
      </c>
    </row>
    <row r="19" spans="1:12" x14ac:dyDescent="0.25">
      <c r="B19" s="634" t="s">
        <v>489</v>
      </c>
      <c r="F19" s="298"/>
      <c r="G19" s="635" t="s">
        <v>492</v>
      </c>
    </row>
    <row r="20" spans="1:12" x14ac:dyDescent="0.25">
      <c r="B20" s="634" t="s">
        <v>493</v>
      </c>
      <c r="F20" s="298"/>
      <c r="G20" s="627" t="s">
        <v>495</v>
      </c>
    </row>
    <row r="21" spans="1:12" x14ac:dyDescent="0.25">
      <c r="B21" s="634" t="s">
        <v>494</v>
      </c>
      <c r="F21" s="298"/>
      <c r="G21" s="640" t="s">
        <v>51</v>
      </c>
    </row>
    <row r="22" spans="1:12" x14ac:dyDescent="0.25">
      <c r="B22" s="634" t="s">
        <v>496</v>
      </c>
      <c r="F22" s="298"/>
      <c r="G22" s="627" t="s">
        <v>196</v>
      </c>
    </row>
    <row r="23" spans="1:12" x14ac:dyDescent="0.25">
      <c r="B23" s="634" t="s">
        <v>497</v>
      </c>
      <c r="F23" s="298"/>
      <c r="G23" s="635" t="s">
        <v>498</v>
      </c>
    </row>
    <row r="24" spans="1:12" x14ac:dyDescent="0.25">
      <c r="B24" s="634"/>
      <c r="G24" s="635"/>
    </row>
    <row r="25" spans="1:12" x14ac:dyDescent="0.25">
      <c r="A25" s="629" t="s">
        <v>1014</v>
      </c>
      <c r="B25" s="629"/>
      <c r="C25" s="629"/>
      <c r="D25" s="629"/>
      <c r="E25" s="629"/>
      <c r="F25" s="629"/>
      <c r="G25" s="629"/>
      <c r="H25" s="629"/>
      <c r="I25" s="629"/>
      <c r="J25" s="629"/>
      <c r="K25" s="629"/>
      <c r="L25" s="629"/>
    </row>
    <row r="26" spans="1:12" x14ac:dyDescent="0.25">
      <c r="B26" s="634" t="s">
        <v>481</v>
      </c>
      <c r="F26" s="298"/>
      <c r="G26" s="627" t="s">
        <v>436</v>
      </c>
    </row>
    <row r="27" spans="1:12" x14ac:dyDescent="0.25">
      <c r="B27" s="634" t="s">
        <v>482</v>
      </c>
      <c r="F27" s="298"/>
      <c r="G27" s="627" t="s">
        <v>160</v>
      </c>
    </row>
    <row r="28" spans="1:12" x14ac:dyDescent="0.25">
      <c r="B28" s="634" t="s">
        <v>488</v>
      </c>
      <c r="F28" s="298"/>
      <c r="G28" s="627" t="s">
        <v>491</v>
      </c>
      <c r="K28" s="660"/>
    </row>
    <row r="29" spans="1:12" x14ac:dyDescent="0.25">
      <c r="B29" s="634" t="s">
        <v>511</v>
      </c>
      <c r="F29" s="298"/>
      <c r="G29" s="625" t="s">
        <v>684</v>
      </c>
      <c r="K29" s="660"/>
    </row>
  </sheetData>
  <sheetProtection formatCells="0" formatColumns="0" formatRows="0"/>
  <mergeCells count="1">
    <mergeCell ref="A1:N1"/>
  </mergeCells>
  <pageMargins left="0.7" right="0.7" top="0.75" bottom="0.75" header="0.3" footer="0.3"/>
  <pageSetup scale="9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29"/>
  <sheetViews>
    <sheetView workbookViewId="0">
      <selection activeCell="G11" sqref="G11"/>
    </sheetView>
  </sheetViews>
  <sheetFormatPr defaultColWidth="9.140625" defaultRowHeight="15" x14ac:dyDescent="0.25"/>
  <cols>
    <col min="1" max="1" width="2.140625" style="625" customWidth="1"/>
    <col min="2" max="2" width="71.42578125" style="625" customWidth="1"/>
    <col min="3" max="3" width="12.85546875" style="625" customWidth="1"/>
    <col min="4" max="16384" width="9.140625" style="625"/>
  </cols>
  <sheetData>
    <row r="1" spans="1:3" ht="18.75" x14ac:dyDescent="0.3">
      <c r="A1" s="1259" t="s">
        <v>494</v>
      </c>
      <c r="B1" s="1259"/>
      <c r="C1" s="1259"/>
    </row>
    <row r="2" spans="1:3" ht="18.75" x14ac:dyDescent="0.3">
      <c r="A2" s="1259" t="s">
        <v>548</v>
      </c>
      <c r="B2" s="1259"/>
      <c r="C2" s="1259"/>
    </row>
    <row r="3" spans="1:3" ht="18.75" x14ac:dyDescent="0.3">
      <c r="A3" s="924"/>
      <c r="B3" s="924"/>
      <c r="C3" s="924"/>
    </row>
    <row r="5" spans="1:3" ht="17.25" x14ac:dyDescent="0.25">
      <c r="B5" s="625" t="s">
        <v>58</v>
      </c>
      <c r="C5" s="374"/>
    </row>
    <row r="6" spans="1:3" ht="17.25" x14ac:dyDescent="0.25">
      <c r="B6" s="925" t="s">
        <v>59</v>
      </c>
      <c r="C6" s="375"/>
    </row>
    <row r="7" spans="1:3" x14ac:dyDescent="0.25">
      <c r="B7" s="625" t="s">
        <v>53</v>
      </c>
      <c r="C7" s="930">
        <f>SUM(C5:C6)</f>
        <v>0</v>
      </c>
    </row>
    <row r="9" spans="1:3" x14ac:dyDescent="0.25">
      <c r="B9" s="663" t="s">
        <v>53</v>
      </c>
      <c r="C9" s="374"/>
    </row>
    <row r="10" spans="1:3" x14ac:dyDescent="0.25">
      <c r="B10" s="797" t="s">
        <v>54</v>
      </c>
      <c r="C10" s="926">
        <v>0.2</v>
      </c>
    </row>
    <row r="11" spans="1:3" x14ac:dyDescent="0.25">
      <c r="B11" s="625" t="s">
        <v>55</v>
      </c>
      <c r="C11" s="931">
        <f>C9*C10</f>
        <v>0</v>
      </c>
    </row>
    <row r="13" spans="1:3" x14ac:dyDescent="0.25">
      <c r="B13" s="625" t="s">
        <v>55</v>
      </c>
      <c r="C13" s="931">
        <f>C11</f>
        <v>0</v>
      </c>
    </row>
    <row r="14" spans="1:3" x14ac:dyDescent="0.25">
      <c r="B14" s="797" t="s">
        <v>56</v>
      </c>
      <c r="C14" s="375"/>
    </row>
    <row r="15" spans="1:3" x14ac:dyDescent="0.25">
      <c r="B15" s="625" t="s">
        <v>57</v>
      </c>
      <c r="C15" s="931">
        <f>C13*C14</f>
        <v>0</v>
      </c>
    </row>
    <row r="16" spans="1:3" x14ac:dyDescent="0.25">
      <c r="C16" s="927"/>
    </row>
    <row r="17" spans="2:3" x14ac:dyDescent="0.25">
      <c r="B17" s="625" t="s">
        <v>52</v>
      </c>
      <c r="C17" s="931">
        <f>C5</f>
        <v>0</v>
      </c>
    </row>
    <row r="18" spans="2:3" x14ac:dyDescent="0.25">
      <c r="B18" s="797" t="s">
        <v>54</v>
      </c>
      <c r="C18" s="1216">
        <f>C10</f>
        <v>0.2</v>
      </c>
    </row>
    <row r="19" spans="2:3" ht="17.25" x14ac:dyDescent="0.25">
      <c r="B19" s="708" t="s">
        <v>62</v>
      </c>
      <c r="C19" s="932">
        <f>C17*C18</f>
        <v>0</v>
      </c>
    </row>
    <row r="20" spans="2:3" x14ac:dyDescent="0.25">
      <c r="C20" s="927"/>
    </row>
    <row r="21" spans="2:3" ht="17.25" x14ac:dyDescent="0.25">
      <c r="B21" s="87" t="s">
        <v>63</v>
      </c>
      <c r="C21" s="931">
        <f>C5*C10*C14</f>
        <v>0</v>
      </c>
    </row>
    <row r="22" spans="2:3" ht="17.25" x14ac:dyDescent="0.25">
      <c r="B22" s="87" t="s">
        <v>64</v>
      </c>
      <c r="C22" s="931">
        <f>C6*C10*C14</f>
        <v>0</v>
      </c>
    </row>
    <row r="26" spans="2:3" x14ac:dyDescent="0.25">
      <c r="B26" s="928" t="s">
        <v>60</v>
      </c>
    </row>
    <row r="27" spans="2:3" x14ac:dyDescent="0.25">
      <c r="B27" s="928" t="s">
        <v>61</v>
      </c>
    </row>
    <row r="28" spans="2:3" x14ac:dyDescent="0.25">
      <c r="B28" s="929" t="s">
        <v>757</v>
      </c>
    </row>
    <row r="29" spans="2:3" x14ac:dyDescent="0.25">
      <c r="B29" s="929" t="s">
        <v>549</v>
      </c>
    </row>
  </sheetData>
  <sheetProtection formatCells="0" formatColumns="0" formatRows="0"/>
  <mergeCells count="2">
    <mergeCell ref="A2:C2"/>
    <mergeCell ref="A1:C1"/>
  </mergeCells>
  <pageMargins left="0.7" right="0.7" top="0.75" bottom="0.75" header="0.3" footer="0.3"/>
  <pageSetup scale="93" firstPageNumber="5" orientation="portrait" r:id="rId1"/>
  <headerFooter>
    <oddFooter>&amp;R&amp;A, &amp;P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U205"/>
  <sheetViews>
    <sheetView workbookViewId="0">
      <selection activeCell="G13" sqref="G13"/>
    </sheetView>
  </sheetViews>
  <sheetFormatPr defaultColWidth="9.140625" defaultRowHeight="12.75" customHeight="1" x14ac:dyDescent="0.25"/>
  <cols>
    <col min="1" max="1" width="3.5703125" style="935" customWidth="1"/>
    <col min="2" max="2" width="17.140625" style="935" customWidth="1"/>
    <col min="3" max="3" width="11.7109375" style="935" customWidth="1"/>
    <col min="4" max="4" width="10.85546875" style="935" customWidth="1"/>
    <col min="5" max="5" width="13" style="935" customWidth="1"/>
    <col min="6" max="6" width="13.85546875" style="935" customWidth="1"/>
    <col min="7" max="7" width="13.28515625" style="935" customWidth="1"/>
    <col min="8" max="8" width="14.140625" style="935" customWidth="1"/>
    <col min="9" max="9" width="15.7109375" style="935" customWidth="1"/>
    <col min="10" max="10" width="16.85546875" style="935" customWidth="1"/>
    <col min="11" max="11" width="15.7109375" style="935" customWidth="1"/>
    <col min="12" max="12" width="3.28515625" style="935" customWidth="1"/>
    <col min="13" max="13" width="15.7109375" style="935" customWidth="1"/>
    <col min="14" max="14" width="4" style="935" customWidth="1"/>
    <col min="15" max="15" width="3.7109375" style="935" customWidth="1"/>
    <col min="16" max="16384" width="9.140625" style="935"/>
  </cols>
  <sheetData>
    <row r="1" spans="1:21" s="293" customFormat="1" ht="21" x14ac:dyDescent="0.35">
      <c r="B1" s="1569" t="s">
        <v>496</v>
      </c>
      <c r="C1" s="1569"/>
      <c r="D1" s="1569"/>
      <c r="E1" s="1569"/>
      <c r="F1" s="1569"/>
      <c r="G1" s="1569"/>
      <c r="H1" s="1569"/>
      <c r="I1" s="1569"/>
      <c r="J1" s="1569"/>
      <c r="K1" s="1569"/>
      <c r="L1" s="624"/>
      <c r="M1" s="624"/>
    </row>
    <row r="2" spans="1:21" ht="15" customHeight="1" x14ac:dyDescent="0.35">
      <c r="A2" s="933"/>
      <c r="B2" s="1569" t="s">
        <v>546</v>
      </c>
      <c r="C2" s="1569"/>
      <c r="D2" s="1569"/>
      <c r="E2" s="1569"/>
      <c r="F2" s="1569"/>
      <c r="G2" s="1569"/>
      <c r="H2" s="1569"/>
      <c r="I2" s="1569"/>
      <c r="J2" s="1569"/>
      <c r="K2" s="1569"/>
      <c r="L2" s="500"/>
      <c r="M2" s="500"/>
      <c r="N2" s="500"/>
      <c r="O2" s="933"/>
      <c r="P2" s="934"/>
      <c r="Q2" s="934"/>
      <c r="R2" s="934"/>
      <c r="S2" s="934"/>
      <c r="T2" s="934"/>
      <c r="U2" s="934"/>
    </row>
    <row r="3" spans="1:21" s="498" customFormat="1" ht="15" customHeight="1" thickBot="1" x14ac:dyDescent="0.3">
      <c r="B3" s="933"/>
      <c r="C3" s="933"/>
      <c r="D3" s="933"/>
      <c r="E3" s="933"/>
      <c r="F3" s="933"/>
      <c r="G3" s="933"/>
      <c r="H3" s="933"/>
      <c r="I3" s="933"/>
      <c r="J3" s="936"/>
      <c r="K3" s="933"/>
      <c r="L3" s="499"/>
      <c r="M3" s="499"/>
      <c r="N3" s="500"/>
      <c r="P3" s="499"/>
      <c r="Q3" s="499"/>
      <c r="R3" s="499"/>
    </row>
    <row r="4" spans="1:21" s="498" customFormat="1" ht="15" x14ac:dyDescent="0.25">
      <c r="B4" s="1578" t="s">
        <v>117</v>
      </c>
      <c r="C4" s="1570" t="s">
        <v>113</v>
      </c>
      <c r="D4" s="1570" t="s">
        <v>115</v>
      </c>
      <c r="E4" s="1570" t="s">
        <v>197</v>
      </c>
      <c r="F4" s="1570" t="s">
        <v>561</v>
      </c>
      <c r="G4" s="1570" t="s">
        <v>193</v>
      </c>
      <c r="H4" s="1570" t="s">
        <v>195</v>
      </c>
      <c r="I4" s="1570" t="s">
        <v>121</v>
      </c>
      <c r="J4" s="1570" t="s">
        <v>215</v>
      </c>
      <c r="K4" s="1573" t="s">
        <v>116</v>
      </c>
      <c r="L4" s="499"/>
      <c r="M4" s="499"/>
      <c r="N4" s="500"/>
      <c r="P4" s="499"/>
      <c r="Q4" s="499"/>
      <c r="R4" s="499"/>
    </row>
    <row r="5" spans="1:21" s="498" customFormat="1" ht="67.5" customHeight="1" x14ac:dyDescent="0.25">
      <c r="B5" s="1579"/>
      <c r="C5" s="1571"/>
      <c r="D5" s="1571"/>
      <c r="E5" s="1571"/>
      <c r="F5" s="1571"/>
      <c r="G5" s="1571"/>
      <c r="H5" s="1571"/>
      <c r="I5" s="1571"/>
      <c r="J5" s="1571"/>
      <c r="K5" s="1574"/>
      <c r="L5" s="499"/>
      <c r="M5" s="499"/>
      <c r="N5" s="500"/>
      <c r="P5" s="499"/>
      <c r="Q5" s="499"/>
      <c r="R5" s="499"/>
    </row>
    <row r="6" spans="1:21" s="498" customFormat="1" ht="24" customHeight="1" x14ac:dyDescent="0.25">
      <c r="B6" s="1580"/>
      <c r="C6" s="1572"/>
      <c r="D6" s="1572"/>
      <c r="E6" s="1572"/>
      <c r="F6" s="1572"/>
      <c r="G6" s="1572"/>
      <c r="H6" s="1572"/>
      <c r="I6" s="1572"/>
      <c r="J6" s="1572"/>
      <c r="K6" s="1575"/>
      <c r="L6" s="499"/>
      <c r="M6" s="499"/>
      <c r="N6" s="500"/>
      <c r="P6" s="499"/>
      <c r="Q6" s="499"/>
      <c r="R6" s="499"/>
    </row>
    <row r="7" spans="1:21" s="498" customFormat="1" ht="24" customHeight="1" x14ac:dyDescent="0.25">
      <c r="B7" s="69"/>
      <c r="C7" s="70"/>
      <c r="D7" s="71"/>
      <c r="E7" s="599"/>
      <c r="F7" s="599"/>
      <c r="G7" s="599"/>
      <c r="H7" s="1217">
        <f>F7-G7</f>
        <v>0</v>
      </c>
      <c r="I7" s="72">
        <v>0</v>
      </c>
      <c r="J7" s="1218">
        <f>MIN(H7:I7)</f>
        <v>0</v>
      </c>
      <c r="K7" s="1219">
        <f t="shared" ref="K7:K14" si="0">D7*J7*12</f>
        <v>0</v>
      </c>
      <c r="L7" s="499"/>
      <c r="M7" s="499"/>
      <c r="N7" s="500"/>
      <c r="P7" s="499"/>
      <c r="Q7" s="499"/>
      <c r="R7" s="499"/>
    </row>
    <row r="8" spans="1:21" s="498" customFormat="1" ht="24" customHeight="1" x14ac:dyDescent="0.25">
      <c r="B8" s="69"/>
      <c r="C8" s="70"/>
      <c r="D8" s="71"/>
      <c r="E8" s="599"/>
      <c r="F8" s="599"/>
      <c r="G8" s="599"/>
      <c r="H8" s="1217">
        <f t="shared" ref="H8:H14" si="1">F8-G8</f>
        <v>0</v>
      </c>
      <c r="I8" s="72">
        <v>0</v>
      </c>
      <c r="J8" s="1218">
        <f t="shared" ref="J8:J13" si="2">MIN(H8:I8)</f>
        <v>0</v>
      </c>
      <c r="K8" s="1219">
        <f t="shared" si="0"/>
        <v>0</v>
      </c>
      <c r="L8" s="499"/>
      <c r="M8" s="499"/>
      <c r="N8" s="500"/>
      <c r="P8" s="499"/>
      <c r="Q8" s="499"/>
      <c r="R8" s="499"/>
    </row>
    <row r="9" spans="1:21" s="498" customFormat="1" ht="24" customHeight="1" x14ac:dyDescent="0.25">
      <c r="B9" s="69"/>
      <c r="C9" s="70"/>
      <c r="D9" s="71"/>
      <c r="E9" s="599"/>
      <c r="F9" s="599"/>
      <c r="G9" s="599"/>
      <c r="H9" s="1217">
        <f t="shared" si="1"/>
        <v>0</v>
      </c>
      <c r="I9" s="72">
        <v>0</v>
      </c>
      <c r="J9" s="1218">
        <f t="shared" si="2"/>
        <v>0</v>
      </c>
      <c r="K9" s="1219">
        <f t="shared" si="0"/>
        <v>0</v>
      </c>
      <c r="L9" s="499"/>
      <c r="M9" s="499"/>
      <c r="N9" s="500"/>
      <c r="P9" s="499"/>
      <c r="Q9" s="499"/>
      <c r="R9" s="499"/>
    </row>
    <row r="10" spans="1:21" s="498" customFormat="1" ht="24" customHeight="1" x14ac:dyDescent="0.25">
      <c r="B10" s="69"/>
      <c r="C10" s="70"/>
      <c r="D10" s="71"/>
      <c r="E10" s="599"/>
      <c r="F10" s="599"/>
      <c r="G10" s="599"/>
      <c r="H10" s="1217">
        <f t="shared" si="1"/>
        <v>0</v>
      </c>
      <c r="I10" s="72">
        <v>0</v>
      </c>
      <c r="J10" s="1218">
        <f t="shared" si="2"/>
        <v>0</v>
      </c>
      <c r="K10" s="1219">
        <f t="shared" si="0"/>
        <v>0</v>
      </c>
      <c r="L10" s="499"/>
      <c r="M10" s="499"/>
      <c r="N10" s="500"/>
      <c r="P10" s="499"/>
      <c r="Q10" s="499"/>
      <c r="R10" s="499"/>
    </row>
    <row r="11" spans="1:21" s="498" customFormat="1" ht="24" customHeight="1" x14ac:dyDescent="0.25">
      <c r="B11" s="73"/>
      <c r="C11" s="74"/>
      <c r="D11" s="75"/>
      <c r="E11" s="599"/>
      <c r="F11" s="599"/>
      <c r="G11" s="599"/>
      <c r="H11" s="1217">
        <f t="shared" si="1"/>
        <v>0</v>
      </c>
      <c r="I11" s="76">
        <v>0</v>
      </c>
      <c r="J11" s="1218">
        <f t="shared" si="2"/>
        <v>0</v>
      </c>
      <c r="K11" s="1219">
        <f t="shared" si="0"/>
        <v>0</v>
      </c>
      <c r="L11" s="499"/>
      <c r="M11" s="499"/>
      <c r="N11" s="500"/>
      <c r="P11" s="499"/>
      <c r="Q11" s="499"/>
      <c r="R11" s="499"/>
    </row>
    <row r="12" spans="1:21" s="498" customFormat="1" ht="24" customHeight="1" x14ac:dyDescent="0.25">
      <c r="B12" s="73"/>
      <c r="C12" s="74"/>
      <c r="D12" s="75"/>
      <c r="E12" s="599"/>
      <c r="F12" s="599"/>
      <c r="G12" s="599"/>
      <c r="H12" s="1217">
        <f t="shared" si="1"/>
        <v>0</v>
      </c>
      <c r="I12" s="76">
        <v>0</v>
      </c>
      <c r="J12" s="1218">
        <f t="shared" si="2"/>
        <v>0</v>
      </c>
      <c r="K12" s="1219">
        <f t="shared" si="0"/>
        <v>0</v>
      </c>
      <c r="L12" s="499"/>
      <c r="M12" s="499"/>
      <c r="N12" s="500"/>
      <c r="P12" s="499"/>
      <c r="Q12" s="499"/>
      <c r="R12" s="499"/>
    </row>
    <row r="13" spans="1:21" s="498" customFormat="1" ht="24" customHeight="1" x14ac:dyDescent="0.25">
      <c r="B13" s="73"/>
      <c r="C13" s="74"/>
      <c r="D13" s="75"/>
      <c r="E13" s="599"/>
      <c r="F13" s="599"/>
      <c r="G13" s="599"/>
      <c r="H13" s="1217">
        <f t="shared" si="1"/>
        <v>0</v>
      </c>
      <c r="I13" s="76">
        <v>0</v>
      </c>
      <c r="J13" s="1218">
        <f t="shared" si="2"/>
        <v>0</v>
      </c>
      <c r="K13" s="1219">
        <f t="shared" si="0"/>
        <v>0</v>
      </c>
      <c r="L13" s="499"/>
      <c r="M13" s="499"/>
      <c r="N13" s="500"/>
      <c r="P13" s="499"/>
      <c r="Q13" s="499"/>
      <c r="R13" s="499"/>
    </row>
    <row r="14" spans="1:21" s="498" customFormat="1" ht="24" customHeight="1" thickBot="1" x14ac:dyDescent="0.3">
      <c r="B14" s="73"/>
      <c r="C14" s="77"/>
      <c r="D14" s="78"/>
      <c r="E14" s="600"/>
      <c r="F14" s="600"/>
      <c r="G14" s="600"/>
      <c r="H14" s="1220">
        <f t="shared" si="1"/>
        <v>0</v>
      </c>
      <c r="I14" s="79">
        <v>0</v>
      </c>
      <c r="J14" s="1221">
        <f>MIN(H14:I14)</f>
        <v>0</v>
      </c>
      <c r="K14" s="1222">
        <f t="shared" si="0"/>
        <v>0</v>
      </c>
      <c r="L14" s="499"/>
      <c r="M14" s="499"/>
      <c r="N14" s="500"/>
      <c r="P14" s="499"/>
      <c r="Q14" s="499"/>
      <c r="R14" s="499"/>
    </row>
    <row r="15" spans="1:21" s="863" customFormat="1" ht="15" customHeight="1" thickBot="1" x14ac:dyDescent="0.3">
      <c r="A15" s="937"/>
      <c r="B15" s="1576" t="s">
        <v>114</v>
      </c>
      <c r="C15" s="1577"/>
      <c r="D15" s="376">
        <f>SUM(D7:D14)</f>
        <v>0</v>
      </c>
      <c r="E15" s="938"/>
      <c r="F15" s="938"/>
      <c r="G15" s="938"/>
      <c r="H15" s="938"/>
      <c r="I15" s="938"/>
      <c r="J15" s="939"/>
      <c r="K15" s="377">
        <f>SUM(K7:K14)</f>
        <v>0</v>
      </c>
      <c r="L15" s="937"/>
      <c r="M15" s="937"/>
      <c r="N15" s="500"/>
      <c r="P15" s="937"/>
      <c r="Q15" s="937"/>
      <c r="R15" s="937"/>
    </row>
    <row r="16" spans="1:21" s="863" customFormat="1" ht="15" customHeight="1" x14ac:dyDescent="0.25">
      <c r="A16" s="937"/>
      <c r="B16" s="935"/>
      <c r="C16" s="937"/>
      <c r="D16" s="937"/>
      <c r="E16" s="937"/>
      <c r="F16" s="937"/>
      <c r="G16" s="937"/>
      <c r="H16" s="940"/>
      <c r="I16" s="937"/>
      <c r="J16" s="937"/>
      <c r="K16" s="937"/>
      <c r="L16" s="937"/>
      <c r="M16" s="937"/>
      <c r="N16" s="500"/>
      <c r="P16" s="937"/>
      <c r="Q16" s="937"/>
      <c r="R16" s="937"/>
    </row>
    <row r="17" spans="1:18" s="863" customFormat="1" ht="33" customHeight="1" x14ac:dyDescent="0.25">
      <c r="A17" s="937"/>
      <c r="B17" s="941" t="s">
        <v>562</v>
      </c>
      <c r="C17" s="937"/>
      <c r="D17" s="937"/>
      <c r="E17" s="937"/>
      <c r="G17" s="942" t="s">
        <v>194</v>
      </c>
      <c r="H17" s="937"/>
      <c r="I17" s="937"/>
      <c r="J17" s="937"/>
      <c r="K17" s="937"/>
      <c r="L17" s="937"/>
      <c r="M17" s="937"/>
      <c r="N17" s="500"/>
      <c r="P17" s="937"/>
      <c r="Q17" s="937"/>
      <c r="R17" s="937"/>
    </row>
    <row r="18" spans="1:18" s="863" customFormat="1" ht="15" customHeight="1" x14ac:dyDescent="0.25">
      <c r="A18" s="937"/>
      <c r="B18" s="937"/>
      <c r="C18" s="937"/>
      <c r="D18" s="937"/>
      <c r="E18" s="937"/>
      <c r="F18" s="942"/>
      <c r="G18" s="937"/>
      <c r="H18" s="937"/>
      <c r="I18" s="937"/>
      <c r="J18" s="937"/>
      <c r="K18" s="937"/>
      <c r="L18" s="937"/>
      <c r="M18" s="937"/>
      <c r="N18" s="500"/>
      <c r="P18" s="937"/>
      <c r="Q18" s="937"/>
      <c r="R18" s="937"/>
    </row>
    <row r="19" spans="1:18" ht="12.75" customHeight="1" x14ac:dyDescent="0.25">
      <c r="A19" s="943"/>
      <c r="B19" s="937"/>
      <c r="C19" s="937"/>
      <c r="D19" s="937"/>
      <c r="E19" s="937"/>
      <c r="F19" s="937"/>
      <c r="G19" s="937"/>
      <c r="H19" s="937"/>
      <c r="I19" s="937"/>
      <c r="J19" s="937"/>
      <c r="K19" s="937"/>
    </row>
    <row r="20" spans="1:18" ht="12.75" customHeight="1" x14ac:dyDescent="0.25">
      <c r="A20" s="943"/>
      <c r="B20" s="943"/>
      <c r="C20" s="943"/>
      <c r="D20" s="943"/>
      <c r="E20" s="943"/>
      <c r="F20" s="943"/>
      <c r="G20" s="943"/>
      <c r="H20" s="943"/>
      <c r="I20" s="943"/>
      <c r="J20" s="943"/>
      <c r="K20" s="943"/>
    </row>
    <row r="21" spans="1:18" ht="12.75" customHeight="1" x14ac:dyDescent="0.25">
      <c r="A21" s="943"/>
      <c r="B21" s="943"/>
      <c r="C21" s="943"/>
      <c r="D21" s="943"/>
      <c r="E21" s="943"/>
      <c r="F21" s="943"/>
      <c r="G21" s="943"/>
      <c r="H21" s="943"/>
      <c r="I21" s="943"/>
      <c r="J21" s="943"/>
      <c r="K21" s="943"/>
    </row>
    <row r="22" spans="1:18" ht="12.75" customHeight="1" x14ac:dyDescent="0.25">
      <c r="A22" s="943"/>
      <c r="B22" s="943"/>
      <c r="C22" s="943"/>
      <c r="D22" s="943"/>
      <c r="E22" s="943"/>
      <c r="F22" s="943"/>
      <c r="G22" s="943"/>
      <c r="H22" s="943"/>
      <c r="I22" s="943"/>
      <c r="J22" s="943"/>
      <c r="K22" s="943"/>
    </row>
    <row r="23" spans="1:18" ht="12.75" customHeight="1" x14ac:dyDescent="0.25">
      <c r="A23" s="943"/>
      <c r="B23" s="943"/>
      <c r="C23" s="943"/>
      <c r="D23" s="943"/>
      <c r="E23" s="943"/>
      <c r="F23" s="943"/>
      <c r="G23" s="943"/>
      <c r="H23" s="943"/>
      <c r="I23" s="943"/>
      <c r="J23" s="943"/>
      <c r="K23" s="943"/>
    </row>
    <row r="24" spans="1:18" ht="12.75" customHeight="1" x14ac:dyDescent="0.25">
      <c r="A24" s="943"/>
      <c r="B24" s="943"/>
      <c r="C24" s="943"/>
      <c r="D24" s="943"/>
      <c r="E24" s="943"/>
      <c r="F24" s="943"/>
      <c r="G24" s="943"/>
      <c r="H24" s="943"/>
      <c r="I24" s="943"/>
      <c r="J24" s="943"/>
      <c r="K24" s="943"/>
    </row>
    <row r="25" spans="1:18" ht="12.75" customHeight="1" x14ac:dyDescent="0.25">
      <c r="A25" s="943"/>
      <c r="B25" s="943"/>
      <c r="C25" s="943"/>
      <c r="D25" s="943"/>
      <c r="E25" s="943"/>
      <c r="F25" s="943"/>
      <c r="G25" s="943"/>
      <c r="H25" s="943"/>
      <c r="I25" s="943"/>
      <c r="J25" s="943"/>
      <c r="K25" s="943"/>
    </row>
    <row r="26" spans="1:18" ht="12.75" customHeight="1" x14ac:dyDescent="0.25">
      <c r="A26" s="943"/>
      <c r="B26" s="943"/>
      <c r="C26" s="943"/>
      <c r="D26" s="943"/>
      <c r="E26" s="943"/>
      <c r="F26" s="943"/>
      <c r="G26" s="943"/>
      <c r="H26" s="943"/>
      <c r="I26" s="943"/>
      <c r="J26" s="943"/>
      <c r="K26" s="943"/>
    </row>
    <row r="27" spans="1:18" ht="12.75" customHeight="1" x14ac:dyDescent="0.25">
      <c r="A27" s="943"/>
      <c r="B27" s="943"/>
      <c r="C27" s="943"/>
      <c r="D27" s="943"/>
      <c r="E27" s="943"/>
      <c r="F27" s="943"/>
      <c r="G27" s="943"/>
      <c r="H27" s="943"/>
      <c r="I27" s="943"/>
      <c r="J27" s="943"/>
      <c r="K27" s="943"/>
    </row>
    <row r="28" spans="1:18" ht="12.75" customHeight="1" x14ac:dyDescent="0.25">
      <c r="A28" s="943"/>
      <c r="B28" s="943"/>
      <c r="C28" s="943"/>
      <c r="D28" s="943"/>
      <c r="E28" s="943"/>
      <c r="F28" s="943"/>
      <c r="G28" s="943"/>
      <c r="H28" s="943"/>
      <c r="I28" s="943"/>
      <c r="J28" s="943"/>
      <c r="K28" s="943"/>
    </row>
    <row r="29" spans="1:18" ht="12.75" customHeight="1" x14ac:dyDescent="0.25">
      <c r="A29" s="943"/>
      <c r="B29" s="943"/>
      <c r="C29" s="943"/>
      <c r="D29" s="943"/>
      <c r="E29" s="943"/>
      <c r="F29" s="943"/>
      <c r="G29" s="943"/>
      <c r="H29" s="943"/>
      <c r="I29" s="943"/>
      <c r="J29" s="943"/>
      <c r="K29" s="943"/>
    </row>
    <row r="30" spans="1:18" ht="12.75" customHeight="1" x14ac:dyDescent="0.25">
      <c r="A30" s="944"/>
      <c r="B30" s="943"/>
      <c r="C30" s="943"/>
      <c r="D30" s="943"/>
      <c r="E30" s="943"/>
      <c r="F30" s="943"/>
      <c r="G30" s="943"/>
      <c r="H30" s="943"/>
      <c r="I30" s="943"/>
      <c r="J30" s="943"/>
      <c r="K30" s="943"/>
    </row>
    <row r="31" spans="1:18" ht="12.75" customHeight="1" x14ac:dyDescent="0.25">
      <c r="A31" s="943"/>
      <c r="B31" s="944"/>
      <c r="C31" s="944"/>
      <c r="D31" s="944"/>
      <c r="E31" s="944"/>
      <c r="F31" s="944"/>
      <c r="G31" s="944"/>
      <c r="H31" s="944"/>
      <c r="I31" s="944"/>
      <c r="J31" s="943"/>
      <c r="K31" s="943"/>
    </row>
    <row r="32" spans="1:18" ht="12.75" customHeight="1" x14ac:dyDescent="0.25">
      <c r="A32" s="943"/>
      <c r="B32" s="943"/>
      <c r="C32" s="943"/>
      <c r="D32" s="943"/>
      <c r="E32" s="943"/>
      <c r="F32" s="943"/>
      <c r="G32" s="943"/>
      <c r="H32" s="943"/>
      <c r="I32" s="943"/>
      <c r="J32" s="943"/>
      <c r="K32" s="943"/>
    </row>
    <row r="33" spans="1:11" ht="12.75" customHeight="1" x14ac:dyDescent="0.25">
      <c r="A33" s="943"/>
      <c r="B33" s="943"/>
      <c r="C33" s="943"/>
      <c r="D33" s="943"/>
      <c r="E33" s="943"/>
      <c r="F33" s="943"/>
      <c r="G33" s="943"/>
      <c r="H33" s="943"/>
      <c r="I33" s="943"/>
      <c r="J33" s="943"/>
      <c r="K33" s="943"/>
    </row>
    <row r="34" spans="1:11" ht="12.75" customHeight="1" x14ac:dyDescent="0.25">
      <c r="A34" s="943"/>
      <c r="B34" s="943"/>
      <c r="C34" s="943"/>
      <c r="D34" s="943"/>
      <c r="E34" s="943"/>
      <c r="F34" s="943"/>
      <c r="G34" s="943"/>
      <c r="H34" s="943"/>
      <c r="I34" s="943"/>
      <c r="J34" s="943"/>
      <c r="K34" s="943"/>
    </row>
    <row r="35" spans="1:11" ht="12.75" customHeight="1" x14ac:dyDescent="0.25">
      <c r="A35" s="943"/>
      <c r="B35" s="943"/>
      <c r="C35" s="943"/>
      <c r="D35" s="943"/>
      <c r="E35" s="943"/>
      <c r="F35" s="943"/>
      <c r="G35" s="943"/>
      <c r="H35" s="943"/>
      <c r="I35" s="943"/>
      <c r="J35" s="943"/>
      <c r="K35" s="943"/>
    </row>
    <row r="36" spans="1:11" ht="12.75" customHeight="1" x14ac:dyDescent="0.25">
      <c r="A36" s="943"/>
      <c r="B36" s="943"/>
      <c r="C36" s="943"/>
      <c r="D36" s="943"/>
      <c r="E36" s="943"/>
      <c r="F36" s="943"/>
      <c r="G36" s="943"/>
      <c r="H36" s="943"/>
      <c r="I36" s="943"/>
      <c r="J36" s="943"/>
      <c r="K36" s="943"/>
    </row>
    <row r="37" spans="1:11" ht="12.75" customHeight="1" x14ac:dyDescent="0.25">
      <c r="A37" s="943"/>
      <c r="B37" s="943"/>
      <c r="C37" s="943"/>
      <c r="D37" s="943"/>
      <c r="E37" s="943"/>
      <c r="F37" s="943"/>
      <c r="G37" s="943"/>
      <c r="H37" s="943"/>
      <c r="I37" s="943"/>
      <c r="J37" s="943"/>
      <c r="K37" s="943"/>
    </row>
    <row r="38" spans="1:11" ht="12.75" customHeight="1" x14ac:dyDescent="0.25">
      <c r="A38" s="943"/>
      <c r="B38" s="943"/>
      <c r="C38" s="943"/>
      <c r="D38" s="943"/>
      <c r="E38" s="943"/>
      <c r="F38" s="943"/>
      <c r="G38" s="943"/>
      <c r="H38" s="943"/>
      <c r="I38" s="943"/>
      <c r="J38" s="943"/>
      <c r="K38" s="943"/>
    </row>
    <row r="39" spans="1:11" ht="12.75" customHeight="1" x14ac:dyDescent="0.25">
      <c r="A39" s="943"/>
      <c r="B39" s="943"/>
      <c r="C39" s="943"/>
      <c r="D39" s="943"/>
      <c r="E39" s="943"/>
      <c r="F39" s="943"/>
      <c r="G39" s="943"/>
      <c r="H39" s="943"/>
      <c r="I39" s="943"/>
      <c r="J39" s="943"/>
      <c r="K39" s="943"/>
    </row>
    <row r="40" spans="1:11" ht="12.75" customHeight="1" x14ac:dyDescent="0.25">
      <c r="A40" s="943"/>
      <c r="B40" s="943"/>
      <c r="C40" s="943"/>
      <c r="D40" s="943"/>
      <c r="E40" s="943"/>
      <c r="F40" s="943"/>
      <c r="G40" s="943"/>
      <c r="H40" s="943"/>
      <c r="I40" s="943"/>
      <c r="J40" s="943"/>
      <c r="K40" s="943"/>
    </row>
    <row r="41" spans="1:11" ht="12.75" customHeight="1" x14ac:dyDescent="0.25">
      <c r="A41" s="943"/>
      <c r="B41" s="943"/>
      <c r="C41" s="943"/>
      <c r="D41" s="943"/>
      <c r="E41" s="943"/>
      <c r="F41" s="943"/>
      <c r="G41" s="943"/>
      <c r="H41" s="943"/>
      <c r="I41" s="943"/>
      <c r="J41" s="943"/>
      <c r="K41" s="943"/>
    </row>
    <row r="42" spans="1:11" ht="12.75" customHeight="1" x14ac:dyDescent="0.25">
      <c r="A42" s="943"/>
      <c r="B42" s="943"/>
      <c r="C42" s="943"/>
      <c r="D42" s="943"/>
      <c r="E42" s="943"/>
      <c r="F42" s="943"/>
      <c r="G42" s="943"/>
      <c r="H42" s="943"/>
      <c r="I42" s="943"/>
      <c r="J42" s="943"/>
      <c r="K42" s="943"/>
    </row>
    <row r="43" spans="1:11" ht="12.75" customHeight="1" x14ac:dyDescent="0.25">
      <c r="A43" s="943"/>
      <c r="B43" s="943"/>
      <c r="C43" s="943"/>
      <c r="D43" s="943"/>
      <c r="E43" s="943"/>
      <c r="F43" s="943"/>
      <c r="G43" s="943"/>
      <c r="H43" s="943"/>
      <c r="I43" s="943"/>
      <c r="J43" s="943"/>
      <c r="K43" s="943"/>
    </row>
    <row r="44" spans="1:11" ht="12.75" customHeight="1" x14ac:dyDescent="0.25">
      <c r="A44" s="943"/>
      <c r="B44" s="943"/>
      <c r="C44" s="943"/>
      <c r="D44" s="943"/>
      <c r="E44" s="943"/>
      <c r="F44" s="943"/>
      <c r="G44" s="943"/>
      <c r="H44" s="943"/>
      <c r="I44" s="943"/>
      <c r="J44" s="943"/>
      <c r="K44" s="943"/>
    </row>
    <row r="45" spans="1:11" ht="12.75" customHeight="1" x14ac:dyDescent="0.25">
      <c r="A45" s="943"/>
      <c r="B45" s="943"/>
      <c r="C45" s="943"/>
      <c r="D45" s="943"/>
      <c r="E45" s="943"/>
      <c r="F45" s="943"/>
      <c r="G45" s="943"/>
      <c r="H45" s="943"/>
      <c r="I45" s="943"/>
      <c r="J45" s="943"/>
      <c r="K45" s="943"/>
    </row>
    <row r="46" spans="1:11" ht="12.75" customHeight="1" x14ac:dyDescent="0.25">
      <c r="A46" s="943"/>
      <c r="B46" s="943"/>
      <c r="C46" s="943"/>
      <c r="D46" s="943"/>
      <c r="E46" s="943"/>
      <c r="F46" s="943"/>
      <c r="G46" s="943"/>
      <c r="H46" s="943"/>
      <c r="I46" s="943"/>
      <c r="J46" s="943"/>
      <c r="K46" s="943"/>
    </row>
    <row r="47" spans="1:11" ht="12.75" customHeight="1" x14ac:dyDescent="0.25">
      <c r="A47" s="943"/>
      <c r="B47" s="943"/>
      <c r="C47" s="943"/>
      <c r="D47" s="943"/>
      <c r="E47" s="943"/>
      <c r="F47" s="943"/>
      <c r="G47" s="943"/>
      <c r="H47" s="943"/>
      <c r="I47" s="943"/>
      <c r="J47" s="943"/>
      <c r="K47" s="943"/>
    </row>
    <row r="48" spans="1:11" ht="12.75" customHeight="1" x14ac:dyDescent="0.25">
      <c r="A48" s="943"/>
      <c r="B48" s="943"/>
      <c r="C48" s="943"/>
      <c r="D48" s="943"/>
      <c r="E48" s="943"/>
      <c r="F48" s="943"/>
      <c r="G48" s="943"/>
      <c r="H48" s="943"/>
      <c r="I48" s="943"/>
      <c r="J48" s="943"/>
      <c r="K48" s="943"/>
    </row>
    <row r="49" spans="1:11" ht="12.75" customHeight="1" x14ac:dyDescent="0.25">
      <c r="A49" s="945"/>
      <c r="B49" s="943"/>
      <c r="C49" s="943"/>
      <c r="D49" s="943"/>
      <c r="E49" s="943"/>
      <c r="F49" s="943"/>
      <c r="G49" s="943"/>
      <c r="H49" s="943"/>
      <c r="I49" s="943"/>
      <c r="J49" s="943"/>
      <c r="K49" s="943"/>
    </row>
    <row r="50" spans="1:11" ht="12.75" customHeight="1" x14ac:dyDescent="0.25">
      <c r="A50" s="946"/>
      <c r="B50" s="945"/>
      <c r="C50" s="945"/>
      <c r="D50" s="945"/>
      <c r="E50" s="945"/>
      <c r="F50" s="945"/>
      <c r="G50" s="945"/>
      <c r="H50" s="945"/>
      <c r="I50" s="945"/>
      <c r="J50" s="945"/>
      <c r="K50" s="943"/>
    </row>
    <row r="51" spans="1:11" ht="12.75" customHeight="1" x14ac:dyDescent="0.25">
      <c r="A51" s="946"/>
      <c r="B51" s="946"/>
      <c r="C51" s="946"/>
      <c r="D51" s="946"/>
      <c r="E51" s="946"/>
      <c r="F51" s="946"/>
      <c r="G51" s="946"/>
      <c r="H51" s="946"/>
      <c r="I51" s="946"/>
      <c r="J51" s="946"/>
      <c r="K51" s="943"/>
    </row>
    <row r="52" spans="1:11" ht="12.75" customHeight="1" x14ac:dyDescent="0.25">
      <c r="A52" s="946"/>
      <c r="B52" s="946"/>
      <c r="C52" s="946"/>
      <c r="D52" s="946"/>
      <c r="E52" s="946"/>
      <c r="F52" s="946"/>
      <c r="G52" s="946"/>
      <c r="H52" s="946"/>
      <c r="I52" s="946"/>
      <c r="J52" s="946"/>
      <c r="K52" s="943"/>
    </row>
    <row r="53" spans="1:11" ht="12.75" customHeight="1" x14ac:dyDescent="0.25">
      <c r="A53" s="946"/>
      <c r="B53" s="946"/>
      <c r="C53" s="946"/>
      <c r="D53" s="946"/>
      <c r="E53" s="946"/>
      <c r="F53" s="946"/>
      <c r="G53" s="946"/>
      <c r="H53" s="946"/>
      <c r="I53" s="946"/>
      <c r="J53" s="946"/>
      <c r="K53" s="943"/>
    </row>
    <row r="54" spans="1:11" ht="12.75" customHeight="1" x14ac:dyDescent="0.25">
      <c r="A54" s="946"/>
      <c r="B54" s="946"/>
      <c r="C54" s="946"/>
      <c r="D54" s="946"/>
      <c r="E54" s="946"/>
      <c r="F54" s="946"/>
      <c r="G54" s="946"/>
      <c r="H54" s="946"/>
      <c r="I54" s="946"/>
      <c r="J54" s="946"/>
      <c r="K54" s="943"/>
    </row>
    <row r="55" spans="1:11" ht="12.75" customHeight="1" x14ac:dyDescent="0.25">
      <c r="A55" s="946"/>
      <c r="B55" s="946"/>
      <c r="C55" s="946"/>
      <c r="D55" s="946"/>
      <c r="E55" s="946"/>
      <c r="F55" s="946"/>
      <c r="G55" s="946"/>
      <c r="H55" s="946"/>
      <c r="I55" s="946"/>
      <c r="J55" s="946"/>
      <c r="K55" s="943"/>
    </row>
    <row r="56" spans="1:11" ht="12.75" customHeight="1" x14ac:dyDescent="0.25">
      <c r="A56" s="947"/>
      <c r="B56" s="946"/>
      <c r="C56" s="946"/>
      <c r="D56" s="946"/>
      <c r="E56" s="946"/>
      <c r="F56" s="946"/>
      <c r="G56" s="946"/>
      <c r="H56" s="946"/>
      <c r="I56" s="946"/>
      <c r="J56" s="946"/>
      <c r="K56" s="943"/>
    </row>
    <row r="57" spans="1:11" s="948" customFormat="1" ht="12.75" customHeight="1" x14ac:dyDescent="0.25">
      <c r="A57" s="947"/>
      <c r="B57" s="947"/>
      <c r="C57" s="947"/>
      <c r="D57" s="947"/>
      <c r="E57" s="947"/>
      <c r="F57" s="947"/>
      <c r="G57" s="947"/>
      <c r="H57" s="947"/>
      <c r="I57" s="947"/>
      <c r="J57" s="947"/>
      <c r="K57" s="943"/>
    </row>
    <row r="58" spans="1:11" s="948" customFormat="1" ht="12.75" customHeight="1" x14ac:dyDescent="0.25">
      <c r="A58" s="943"/>
      <c r="B58" s="947"/>
      <c r="C58" s="947"/>
      <c r="D58" s="947"/>
      <c r="E58" s="947"/>
      <c r="F58" s="947"/>
      <c r="G58" s="947"/>
      <c r="H58" s="947"/>
      <c r="I58" s="947"/>
      <c r="J58" s="947"/>
      <c r="K58" s="943"/>
    </row>
    <row r="59" spans="1:11" s="948" customFormat="1" ht="12.75" customHeight="1" x14ac:dyDescent="0.25">
      <c r="A59" s="943"/>
      <c r="B59" s="943"/>
      <c r="C59" s="943"/>
      <c r="D59" s="943"/>
      <c r="E59" s="943"/>
      <c r="F59" s="943"/>
      <c r="G59" s="943"/>
      <c r="H59" s="943"/>
      <c r="I59" s="943"/>
      <c r="J59" s="943"/>
      <c r="K59" s="943"/>
    </row>
    <row r="60" spans="1:11" ht="12.75" customHeight="1" x14ac:dyDescent="0.25">
      <c r="A60" s="943"/>
      <c r="B60" s="943"/>
      <c r="C60" s="943"/>
      <c r="D60" s="943"/>
      <c r="E60" s="943"/>
      <c r="F60" s="943"/>
      <c r="G60" s="943"/>
      <c r="H60" s="943"/>
      <c r="I60" s="943"/>
      <c r="J60" s="943"/>
      <c r="K60" s="943"/>
    </row>
    <row r="61" spans="1:11" ht="12.75" customHeight="1" x14ac:dyDescent="0.25">
      <c r="A61" s="945"/>
      <c r="B61" s="943"/>
      <c r="C61" s="943"/>
      <c r="D61" s="943"/>
      <c r="E61" s="943"/>
      <c r="F61" s="943"/>
      <c r="G61" s="943"/>
      <c r="H61" s="943"/>
      <c r="I61" s="943"/>
      <c r="J61" s="943"/>
      <c r="K61" s="943"/>
    </row>
    <row r="62" spans="1:11" ht="12.75" customHeight="1" x14ac:dyDescent="0.25">
      <c r="A62" s="946"/>
      <c r="B62" s="945"/>
      <c r="C62" s="945"/>
      <c r="D62" s="945"/>
      <c r="E62" s="945"/>
      <c r="F62" s="945"/>
      <c r="G62" s="945"/>
      <c r="H62" s="945"/>
      <c r="I62" s="945"/>
      <c r="J62" s="945"/>
      <c r="K62" s="943"/>
    </row>
    <row r="63" spans="1:11" ht="12.75" customHeight="1" x14ac:dyDescent="0.25">
      <c r="A63" s="946"/>
      <c r="B63" s="946"/>
      <c r="C63" s="946"/>
      <c r="D63" s="946"/>
      <c r="E63" s="946"/>
      <c r="F63" s="946"/>
      <c r="G63" s="946"/>
      <c r="H63" s="946"/>
      <c r="I63" s="946"/>
      <c r="J63" s="946"/>
      <c r="K63" s="943"/>
    </row>
    <row r="64" spans="1:11" ht="12.75" customHeight="1" x14ac:dyDescent="0.25">
      <c r="A64" s="947"/>
      <c r="B64" s="946"/>
      <c r="C64" s="946"/>
      <c r="D64" s="946"/>
      <c r="E64" s="946"/>
      <c r="F64" s="946"/>
      <c r="G64" s="946"/>
      <c r="H64" s="946"/>
      <c r="I64" s="946"/>
      <c r="J64" s="946"/>
      <c r="K64" s="943"/>
    </row>
    <row r="65" spans="1:11" ht="12.75" customHeight="1" x14ac:dyDescent="0.25">
      <c r="A65" s="943"/>
      <c r="B65" s="947"/>
      <c r="C65" s="947"/>
      <c r="D65" s="947"/>
      <c r="E65" s="947"/>
      <c r="F65" s="947"/>
      <c r="G65" s="947"/>
      <c r="H65" s="947"/>
      <c r="I65" s="947"/>
      <c r="J65" s="947"/>
      <c r="K65" s="943"/>
    </row>
    <row r="66" spans="1:11" ht="12.75" customHeight="1" x14ac:dyDescent="0.25">
      <c r="A66" s="943"/>
      <c r="B66" s="943"/>
      <c r="C66" s="943"/>
      <c r="D66" s="943"/>
      <c r="E66" s="943"/>
      <c r="F66" s="943"/>
      <c r="G66" s="943"/>
      <c r="H66" s="943"/>
      <c r="I66" s="943"/>
      <c r="J66" s="943"/>
      <c r="K66" s="943"/>
    </row>
    <row r="67" spans="1:11" ht="12.75" customHeight="1" x14ac:dyDescent="0.25">
      <c r="A67" s="943"/>
      <c r="B67" s="943"/>
      <c r="C67" s="943"/>
      <c r="D67" s="943"/>
      <c r="E67" s="943"/>
      <c r="F67" s="943"/>
      <c r="G67" s="943"/>
      <c r="H67" s="943"/>
      <c r="I67" s="943"/>
      <c r="J67" s="943"/>
      <c r="K67" s="943"/>
    </row>
    <row r="68" spans="1:11" ht="12.75" customHeight="1" x14ac:dyDescent="0.25">
      <c r="A68" s="943"/>
      <c r="B68" s="943"/>
      <c r="C68" s="943"/>
      <c r="D68" s="943"/>
      <c r="E68" s="943"/>
      <c r="F68" s="943"/>
      <c r="G68" s="943"/>
      <c r="H68" s="943"/>
      <c r="I68" s="943"/>
      <c r="J68" s="943"/>
      <c r="K68" s="943"/>
    </row>
    <row r="69" spans="1:11" ht="12.75" customHeight="1" x14ac:dyDescent="0.25">
      <c r="A69" s="943"/>
      <c r="B69" s="943"/>
      <c r="C69" s="943"/>
      <c r="D69" s="943"/>
      <c r="E69" s="943"/>
      <c r="F69" s="943"/>
      <c r="G69" s="943"/>
      <c r="H69" s="943"/>
      <c r="I69" s="943"/>
      <c r="J69" s="943"/>
      <c r="K69" s="943"/>
    </row>
    <row r="70" spans="1:11" ht="12.75" customHeight="1" x14ac:dyDescent="0.25">
      <c r="A70" s="943"/>
      <c r="B70" s="943"/>
      <c r="C70" s="943"/>
      <c r="D70" s="943"/>
      <c r="E70" s="943"/>
      <c r="F70" s="943"/>
      <c r="G70" s="943"/>
      <c r="H70" s="943"/>
      <c r="I70" s="943"/>
      <c r="J70" s="943"/>
      <c r="K70" s="943"/>
    </row>
    <row r="71" spans="1:11" ht="12.75" customHeight="1" x14ac:dyDescent="0.25">
      <c r="A71" s="943"/>
      <c r="B71" s="943"/>
      <c r="C71" s="943"/>
      <c r="D71" s="943"/>
      <c r="E71" s="943"/>
      <c r="F71" s="943"/>
      <c r="G71" s="943"/>
      <c r="H71" s="943"/>
      <c r="I71" s="943"/>
      <c r="J71" s="943"/>
      <c r="K71" s="943"/>
    </row>
    <row r="72" spans="1:11" ht="12.75" customHeight="1" x14ac:dyDescent="0.25">
      <c r="A72" s="943"/>
      <c r="B72" s="943"/>
      <c r="C72" s="943"/>
      <c r="D72" s="943"/>
      <c r="E72" s="943"/>
      <c r="F72" s="943"/>
      <c r="G72" s="943"/>
      <c r="H72" s="943"/>
      <c r="I72" s="943"/>
      <c r="J72" s="943"/>
      <c r="K72" s="943"/>
    </row>
    <row r="73" spans="1:11" ht="12.75" customHeight="1" x14ac:dyDescent="0.25">
      <c r="A73" s="943"/>
      <c r="B73" s="943"/>
      <c r="C73" s="943"/>
      <c r="D73" s="943"/>
      <c r="E73" s="943"/>
      <c r="F73" s="943"/>
      <c r="G73" s="943"/>
      <c r="H73" s="943"/>
      <c r="I73" s="943"/>
      <c r="J73" s="943"/>
      <c r="K73" s="943"/>
    </row>
    <row r="74" spans="1:11" ht="12.75" customHeight="1" x14ac:dyDescent="0.25">
      <c r="A74" s="943"/>
      <c r="B74" s="943"/>
      <c r="C74" s="943"/>
      <c r="D74" s="943"/>
      <c r="E74" s="943"/>
      <c r="F74" s="943"/>
      <c r="G74" s="943"/>
      <c r="H74" s="943"/>
      <c r="I74" s="943"/>
      <c r="J74" s="943"/>
      <c r="K74" s="943"/>
    </row>
    <row r="75" spans="1:11" ht="12.75" customHeight="1" x14ac:dyDescent="0.25">
      <c r="A75" s="943"/>
      <c r="B75" s="943"/>
      <c r="C75" s="943"/>
      <c r="D75" s="943"/>
      <c r="E75" s="943"/>
      <c r="F75" s="943"/>
      <c r="G75" s="943"/>
      <c r="H75" s="943"/>
      <c r="I75" s="943"/>
      <c r="J75" s="943"/>
      <c r="K75" s="943"/>
    </row>
    <row r="76" spans="1:11" ht="12.75" customHeight="1" x14ac:dyDescent="0.25">
      <c r="A76" s="943"/>
      <c r="B76" s="943"/>
      <c r="C76" s="943"/>
      <c r="D76" s="943"/>
      <c r="E76" s="943"/>
      <c r="F76" s="943"/>
      <c r="G76" s="943"/>
      <c r="H76" s="943"/>
      <c r="I76" s="943"/>
      <c r="J76" s="943"/>
      <c r="K76" s="943"/>
    </row>
    <row r="77" spans="1:11" ht="12.75" customHeight="1" x14ac:dyDescent="0.25">
      <c r="A77" s="943"/>
      <c r="B77" s="943"/>
      <c r="C77" s="943"/>
      <c r="D77" s="943"/>
      <c r="E77" s="943"/>
      <c r="F77" s="943"/>
      <c r="G77" s="943"/>
      <c r="H77" s="943"/>
      <c r="I77" s="943"/>
      <c r="J77" s="943"/>
      <c r="K77" s="943"/>
    </row>
    <row r="78" spans="1:11" ht="12.75" customHeight="1" x14ac:dyDescent="0.25">
      <c r="A78" s="943"/>
      <c r="B78" s="943"/>
      <c r="C78" s="943"/>
      <c r="D78" s="943"/>
      <c r="E78" s="943"/>
      <c r="F78" s="943"/>
      <c r="G78" s="943"/>
      <c r="H78" s="943"/>
      <c r="I78" s="943"/>
      <c r="J78" s="943"/>
      <c r="K78" s="943"/>
    </row>
    <row r="79" spans="1:11" ht="12.75" customHeight="1" x14ac:dyDescent="0.25">
      <c r="A79" s="949"/>
      <c r="B79" s="943"/>
      <c r="C79" s="943"/>
      <c r="D79" s="943"/>
      <c r="E79" s="943"/>
      <c r="F79" s="943"/>
      <c r="G79" s="943"/>
      <c r="H79" s="943"/>
      <c r="I79" s="943"/>
      <c r="J79" s="943"/>
      <c r="K79" s="943"/>
    </row>
    <row r="80" spans="1:11" ht="12.75" customHeight="1" x14ac:dyDescent="0.25">
      <c r="A80" s="950"/>
      <c r="B80" s="949"/>
      <c r="C80" s="949"/>
      <c r="D80" s="949"/>
      <c r="E80" s="949"/>
      <c r="F80" s="949"/>
      <c r="G80" s="949"/>
      <c r="H80" s="949"/>
      <c r="I80" s="949"/>
      <c r="J80" s="949"/>
      <c r="K80" s="943"/>
    </row>
    <row r="81" spans="1:11" ht="12.75" customHeight="1" x14ac:dyDescent="0.25">
      <c r="A81" s="950"/>
      <c r="B81" s="950"/>
      <c r="C81" s="950"/>
      <c r="D81" s="950"/>
      <c r="E81" s="950"/>
      <c r="F81" s="950"/>
      <c r="G81" s="950"/>
      <c r="H81" s="950"/>
      <c r="I81" s="950"/>
      <c r="J81" s="950"/>
      <c r="K81" s="943"/>
    </row>
    <row r="82" spans="1:11" ht="12.75" customHeight="1" x14ac:dyDescent="0.25">
      <c r="A82" s="950"/>
      <c r="B82" s="950"/>
      <c r="C82" s="950"/>
      <c r="D82" s="950"/>
      <c r="E82" s="950"/>
      <c r="F82" s="950"/>
      <c r="G82" s="950"/>
      <c r="H82" s="950"/>
      <c r="I82" s="950"/>
      <c r="J82" s="950"/>
      <c r="K82" s="943"/>
    </row>
    <row r="83" spans="1:11" ht="12.75" customHeight="1" x14ac:dyDescent="0.25">
      <c r="A83" s="950"/>
      <c r="B83" s="950"/>
      <c r="C83" s="950"/>
      <c r="D83" s="950"/>
      <c r="E83" s="950"/>
      <c r="F83" s="950"/>
      <c r="G83" s="950"/>
      <c r="H83" s="950"/>
      <c r="I83" s="950"/>
      <c r="J83" s="950"/>
      <c r="K83" s="943"/>
    </row>
    <row r="84" spans="1:11" ht="12.75" customHeight="1" x14ac:dyDescent="0.25">
      <c r="A84" s="950"/>
      <c r="B84" s="950"/>
      <c r="C84" s="950"/>
      <c r="D84" s="950"/>
      <c r="E84" s="950"/>
      <c r="F84" s="950"/>
      <c r="G84" s="950"/>
      <c r="H84" s="950"/>
      <c r="I84" s="950"/>
      <c r="J84" s="950"/>
      <c r="K84" s="943"/>
    </row>
    <row r="85" spans="1:11" ht="12.75" customHeight="1" x14ac:dyDescent="0.25">
      <c r="A85" s="951"/>
      <c r="B85" s="950"/>
      <c r="C85" s="950"/>
      <c r="D85" s="950"/>
      <c r="E85" s="950"/>
      <c r="F85" s="950"/>
      <c r="G85" s="950"/>
      <c r="H85" s="950"/>
      <c r="I85" s="950"/>
      <c r="J85" s="950"/>
      <c r="K85" s="943"/>
    </row>
    <row r="86" spans="1:11" ht="12.75" customHeight="1" x14ac:dyDescent="0.25">
      <c r="A86" s="943"/>
      <c r="B86" s="951"/>
      <c r="C86" s="951"/>
      <c r="D86" s="951"/>
      <c r="E86" s="951"/>
      <c r="F86" s="951"/>
      <c r="G86" s="951"/>
      <c r="H86" s="951"/>
      <c r="I86" s="951"/>
      <c r="J86" s="951"/>
      <c r="K86" s="943"/>
    </row>
    <row r="87" spans="1:11" ht="12.75" customHeight="1" x14ac:dyDescent="0.25">
      <c r="A87" s="943"/>
      <c r="B87" s="943"/>
      <c r="C87" s="943"/>
      <c r="D87" s="943"/>
      <c r="E87" s="943"/>
      <c r="F87" s="943"/>
      <c r="G87" s="943"/>
      <c r="H87" s="943"/>
      <c r="I87" s="943"/>
      <c r="J87" s="943"/>
      <c r="K87" s="943"/>
    </row>
    <row r="88" spans="1:11" ht="12.75" customHeight="1" x14ac:dyDescent="0.25">
      <c r="A88" s="943"/>
      <c r="B88" s="943"/>
      <c r="C88" s="943"/>
      <c r="D88" s="943"/>
      <c r="E88" s="943"/>
      <c r="F88" s="943"/>
      <c r="G88" s="943"/>
      <c r="H88" s="943"/>
      <c r="I88" s="943"/>
      <c r="J88" s="943"/>
      <c r="K88" s="943"/>
    </row>
    <row r="89" spans="1:11" ht="12.75" customHeight="1" x14ac:dyDescent="0.25">
      <c r="A89" s="945"/>
      <c r="B89" s="943"/>
      <c r="C89" s="943"/>
      <c r="D89" s="943"/>
      <c r="E89" s="943"/>
      <c r="F89" s="943"/>
      <c r="G89" s="943"/>
      <c r="H89" s="943"/>
      <c r="I89" s="943"/>
      <c r="J89" s="943"/>
      <c r="K89" s="943"/>
    </row>
    <row r="90" spans="1:11" ht="12.75" customHeight="1" x14ac:dyDescent="0.25">
      <c r="A90" s="945"/>
      <c r="B90" s="943"/>
      <c r="C90" s="943"/>
      <c r="D90" s="943"/>
      <c r="E90" s="943"/>
      <c r="F90" s="943"/>
      <c r="G90" s="943"/>
      <c r="H90" s="943"/>
      <c r="I90" s="943"/>
      <c r="J90" s="943"/>
      <c r="K90" s="943"/>
    </row>
    <row r="91" spans="1:11" ht="12.75" customHeight="1" x14ac:dyDescent="0.25">
      <c r="A91" s="952"/>
      <c r="B91" s="943"/>
      <c r="C91" s="945"/>
      <c r="D91" s="943"/>
      <c r="E91" s="943"/>
      <c r="F91" s="943"/>
      <c r="G91" s="943"/>
      <c r="H91" s="943"/>
      <c r="I91" s="943"/>
      <c r="J91" s="943"/>
      <c r="K91" s="943"/>
    </row>
    <row r="92" spans="1:11" ht="12.75" customHeight="1" x14ac:dyDescent="0.25">
      <c r="A92" s="943"/>
      <c r="B92" s="943"/>
      <c r="C92" s="952"/>
      <c r="D92" s="943"/>
      <c r="E92" s="943"/>
      <c r="F92" s="943"/>
      <c r="G92" s="943"/>
      <c r="H92" s="943"/>
      <c r="I92" s="943"/>
      <c r="J92" s="943"/>
      <c r="K92" s="943"/>
    </row>
    <row r="93" spans="1:11" ht="12.75" customHeight="1" x14ac:dyDescent="0.25">
      <c r="A93" s="943"/>
      <c r="B93" s="943"/>
      <c r="C93" s="943"/>
      <c r="D93" s="943"/>
      <c r="E93" s="943"/>
      <c r="F93" s="943"/>
      <c r="G93" s="943"/>
      <c r="H93" s="943"/>
      <c r="I93" s="943"/>
      <c r="J93" s="943"/>
      <c r="K93" s="943"/>
    </row>
    <row r="94" spans="1:11" ht="12.75" customHeight="1" x14ac:dyDescent="0.25">
      <c r="A94" s="943"/>
      <c r="B94" s="943"/>
      <c r="C94" s="943"/>
      <c r="D94" s="943"/>
      <c r="E94" s="943"/>
      <c r="F94" s="943"/>
      <c r="G94" s="943"/>
      <c r="H94" s="943"/>
      <c r="I94" s="943"/>
      <c r="J94" s="943"/>
      <c r="K94" s="943"/>
    </row>
    <row r="95" spans="1:11" ht="12.75" customHeight="1" x14ac:dyDescent="0.25">
      <c r="A95" s="943"/>
      <c r="B95" s="943"/>
      <c r="C95" s="943"/>
      <c r="D95" s="943"/>
      <c r="E95" s="943"/>
      <c r="F95" s="943"/>
      <c r="G95" s="943"/>
      <c r="H95" s="943"/>
      <c r="I95" s="943"/>
      <c r="J95" s="943"/>
      <c r="K95" s="943"/>
    </row>
    <row r="96" spans="1:11" ht="12.75" customHeight="1" x14ac:dyDescent="0.25">
      <c r="A96" s="943"/>
      <c r="B96" s="943"/>
      <c r="C96" s="943"/>
      <c r="D96" s="943"/>
      <c r="E96" s="943"/>
      <c r="F96" s="943"/>
      <c r="G96" s="943"/>
      <c r="H96" s="943"/>
      <c r="I96" s="943"/>
      <c r="J96" s="943"/>
      <c r="K96" s="943"/>
    </row>
    <row r="97" spans="1:11" ht="12.75" customHeight="1" x14ac:dyDescent="0.25">
      <c r="A97" s="943"/>
      <c r="B97" s="943"/>
      <c r="C97" s="943"/>
      <c r="D97" s="943"/>
      <c r="E97" s="943"/>
      <c r="F97" s="943"/>
      <c r="G97" s="943"/>
      <c r="H97" s="943"/>
      <c r="I97" s="943"/>
      <c r="J97" s="943"/>
      <c r="K97" s="943"/>
    </row>
    <row r="98" spans="1:11" ht="12.75" customHeight="1" x14ac:dyDescent="0.25">
      <c r="A98" s="943"/>
      <c r="B98" s="943"/>
      <c r="C98" s="943"/>
      <c r="D98" s="943"/>
      <c r="E98" s="943"/>
      <c r="F98" s="943"/>
      <c r="G98" s="943"/>
      <c r="H98" s="943"/>
      <c r="I98" s="943"/>
      <c r="J98" s="943"/>
      <c r="K98" s="943"/>
    </row>
    <row r="99" spans="1:11" ht="12.75" customHeight="1" x14ac:dyDescent="0.25">
      <c r="A99" s="943"/>
      <c r="B99" s="943"/>
      <c r="C99" s="943"/>
      <c r="D99" s="943"/>
      <c r="E99" s="943"/>
      <c r="F99" s="943"/>
      <c r="G99" s="943"/>
      <c r="H99" s="943"/>
      <c r="I99" s="943"/>
      <c r="J99" s="943"/>
      <c r="K99" s="943"/>
    </row>
    <row r="100" spans="1:11" ht="12.75" customHeight="1" x14ac:dyDescent="0.25">
      <c r="A100" s="944"/>
      <c r="B100" s="943"/>
      <c r="C100" s="943"/>
      <c r="D100" s="943"/>
      <c r="E100" s="943"/>
      <c r="F100" s="943"/>
      <c r="G100" s="943"/>
      <c r="H100" s="943"/>
      <c r="I100" s="943"/>
      <c r="J100" s="943"/>
      <c r="K100" s="943"/>
    </row>
    <row r="101" spans="1:11" ht="12.75" customHeight="1" x14ac:dyDescent="0.25">
      <c r="A101" s="943"/>
      <c r="B101" s="943"/>
      <c r="C101" s="943"/>
      <c r="D101" s="943"/>
      <c r="E101" s="943"/>
      <c r="F101" s="943"/>
      <c r="G101" s="943"/>
      <c r="H101" s="943"/>
      <c r="I101" s="943"/>
      <c r="J101" s="943"/>
      <c r="K101" s="943"/>
    </row>
    <row r="102" spans="1:11" ht="12.75" customHeight="1" x14ac:dyDescent="0.25">
      <c r="A102" s="943"/>
      <c r="B102" s="943"/>
      <c r="C102" s="943"/>
      <c r="D102" s="943"/>
      <c r="E102" s="943"/>
      <c r="F102" s="943"/>
      <c r="G102" s="943"/>
      <c r="H102" s="943"/>
      <c r="I102" s="943"/>
      <c r="J102" s="943"/>
      <c r="K102" s="943"/>
    </row>
    <row r="103" spans="1:11" ht="12.75" customHeight="1" x14ac:dyDescent="0.25">
      <c r="A103" s="943"/>
      <c r="B103" s="943"/>
      <c r="C103" s="943"/>
      <c r="D103" s="943"/>
      <c r="E103" s="943"/>
      <c r="F103" s="943"/>
      <c r="G103" s="943"/>
      <c r="H103" s="943"/>
      <c r="I103" s="943"/>
      <c r="J103" s="943"/>
      <c r="K103" s="943"/>
    </row>
    <row r="104" spans="1:11" ht="12.75" customHeight="1" x14ac:dyDescent="0.25">
      <c r="A104" s="943"/>
      <c r="B104" s="943"/>
      <c r="C104" s="943"/>
      <c r="D104" s="943"/>
      <c r="E104" s="943"/>
      <c r="F104" s="943"/>
      <c r="G104" s="943"/>
      <c r="H104" s="943"/>
      <c r="I104" s="943"/>
      <c r="J104" s="943"/>
      <c r="K104" s="943"/>
    </row>
    <row r="105" spans="1:11" ht="12.75" customHeight="1" x14ac:dyDescent="0.25">
      <c r="A105" s="945"/>
      <c r="B105" s="943"/>
      <c r="C105" s="943"/>
      <c r="D105" s="943"/>
      <c r="E105" s="943"/>
      <c r="F105" s="943"/>
      <c r="G105" s="943"/>
      <c r="H105" s="943"/>
      <c r="I105" s="943"/>
      <c r="J105" s="943"/>
      <c r="K105" s="943"/>
    </row>
    <row r="106" spans="1:11" ht="12.75" customHeight="1" x14ac:dyDescent="0.25">
      <c r="A106" s="945"/>
      <c r="B106" s="943"/>
      <c r="C106" s="943"/>
      <c r="D106" s="943"/>
      <c r="E106" s="943"/>
      <c r="F106" s="943"/>
      <c r="G106" s="943"/>
      <c r="H106" s="943"/>
      <c r="I106" s="943"/>
      <c r="J106" s="943"/>
      <c r="K106" s="943"/>
    </row>
    <row r="107" spans="1:11" ht="12.75" customHeight="1" x14ac:dyDescent="0.25">
      <c r="A107" s="952"/>
      <c r="B107" s="952"/>
      <c r="C107" s="945"/>
      <c r="D107" s="943"/>
      <c r="E107" s="943"/>
      <c r="F107" s="943"/>
      <c r="G107" s="943"/>
      <c r="H107" s="943"/>
      <c r="I107" s="943"/>
      <c r="J107" s="943"/>
      <c r="K107" s="943"/>
    </row>
    <row r="108" spans="1:11" ht="12.75" customHeight="1" x14ac:dyDescent="0.25">
      <c r="A108" s="943"/>
      <c r="B108" s="952"/>
      <c r="C108" s="952"/>
      <c r="D108" s="943"/>
      <c r="E108" s="943"/>
      <c r="F108" s="943"/>
      <c r="G108" s="943"/>
      <c r="H108" s="943"/>
      <c r="I108" s="943"/>
      <c r="J108" s="943"/>
      <c r="K108" s="943"/>
    </row>
    <row r="109" spans="1:11" ht="12.75" customHeight="1" x14ac:dyDescent="0.25">
      <c r="A109" s="943"/>
      <c r="B109" s="943"/>
      <c r="C109" s="943"/>
      <c r="D109" s="943"/>
      <c r="E109" s="943"/>
      <c r="F109" s="943"/>
      <c r="G109" s="943"/>
      <c r="H109" s="943"/>
      <c r="I109" s="943"/>
      <c r="J109" s="943"/>
      <c r="K109" s="943"/>
    </row>
    <row r="110" spans="1:11" ht="12.75" customHeight="1" x14ac:dyDescent="0.25">
      <c r="A110" s="943"/>
      <c r="B110" s="943"/>
      <c r="C110" s="943"/>
      <c r="D110" s="943"/>
      <c r="E110" s="943"/>
      <c r="F110" s="943"/>
      <c r="G110" s="943"/>
      <c r="H110" s="943"/>
      <c r="I110" s="943"/>
      <c r="J110" s="943"/>
      <c r="K110" s="943"/>
    </row>
    <row r="111" spans="1:11" ht="12.75" customHeight="1" x14ac:dyDescent="0.25">
      <c r="A111" s="943"/>
      <c r="B111" s="943"/>
      <c r="C111" s="944"/>
      <c r="D111" s="943"/>
      <c r="E111" s="943"/>
      <c r="F111" s="943"/>
      <c r="G111" s="943"/>
      <c r="H111" s="943"/>
      <c r="I111" s="943"/>
      <c r="J111" s="943"/>
      <c r="K111" s="943"/>
    </row>
    <row r="112" spans="1:11" ht="12.75" customHeight="1" x14ac:dyDescent="0.25">
      <c r="A112" s="945"/>
      <c r="B112" s="943"/>
      <c r="C112" s="943"/>
      <c r="D112" s="943"/>
      <c r="E112" s="943"/>
      <c r="F112" s="943"/>
      <c r="G112" s="943"/>
      <c r="H112" s="943"/>
      <c r="I112" s="943"/>
      <c r="J112" s="943"/>
      <c r="K112" s="943"/>
    </row>
    <row r="113" spans="1:11" ht="12.75" customHeight="1" x14ac:dyDescent="0.25">
      <c r="A113" s="945"/>
      <c r="B113" s="943"/>
      <c r="C113" s="943"/>
      <c r="D113" s="943"/>
      <c r="E113" s="943"/>
      <c r="F113" s="943"/>
      <c r="G113" s="943"/>
      <c r="H113" s="943"/>
      <c r="I113" s="943"/>
      <c r="J113" s="943"/>
      <c r="K113" s="943"/>
    </row>
    <row r="114" spans="1:11" ht="12.75" customHeight="1" x14ac:dyDescent="0.25">
      <c r="A114" s="943"/>
      <c r="B114" s="943"/>
      <c r="C114" s="945"/>
      <c r="D114" s="943"/>
      <c r="E114" s="943"/>
      <c r="F114" s="943"/>
      <c r="G114" s="943"/>
      <c r="H114" s="943"/>
      <c r="I114" s="943"/>
      <c r="J114" s="943"/>
      <c r="K114" s="943"/>
    </row>
    <row r="115" spans="1:11" ht="12.75" customHeight="1" x14ac:dyDescent="0.25">
      <c r="A115" s="943"/>
      <c r="B115" s="943"/>
      <c r="C115" s="945"/>
      <c r="D115" s="943"/>
      <c r="E115" s="943"/>
      <c r="F115" s="943"/>
      <c r="G115" s="943"/>
      <c r="H115" s="943"/>
      <c r="I115" s="943"/>
      <c r="J115" s="943"/>
      <c r="K115" s="943"/>
    </row>
    <row r="116" spans="1:11" ht="12.75" customHeight="1" x14ac:dyDescent="0.25">
      <c r="A116" s="944"/>
      <c r="B116" s="943"/>
      <c r="C116" s="945"/>
      <c r="D116" s="943"/>
      <c r="E116" s="943"/>
      <c r="F116" s="943"/>
      <c r="G116" s="943"/>
      <c r="H116" s="943"/>
      <c r="I116" s="943"/>
      <c r="J116" s="943"/>
      <c r="K116" s="943"/>
    </row>
    <row r="117" spans="1:11" ht="12.75" customHeight="1" x14ac:dyDescent="0.25">
      <c r="A117" s="943"/>
      <c r="B117" s="943"/>
      <c r="C117" s="944"/>
      <c r="D117" s="943"/>
      <c r="E117" s="943"/>
      <c r="F117" s="943"/>
      <c r="G117" s="943"/>
      <c r="H117" s="943"/>
      <c r="I117" s="943"/>
      <c r="J117" s="943"/>
      <c r="K117" s="943"/>
    </row>
    <row r="118" spans="1:11" ht="12.75" customHeight="1" x14ac:dyDescent="0.25">
      <c r="A118" s="943"/>
      <c r="B118" s="943"/>
      <c r="C118" s="943"/>
      <c r="D118" s="943"/>
      <c r="E118" s="943"/>
      <c r="F118" s="943"/>
      <c r="G118" s="943"/>
      <c r="H118" s="943"/>
      <c r="I118" s="943"/>
      <c r="J118" s="943"/>
      <c r="K118" s="943"/>
    </row>
    <row r="119" spans="1:11" ht="12.75" customHeight="1" x14ac:dyDescent="0.25">
      <c r="A119" s="943"/>
      <c r="B119" s="943"/>
      <c r="C119" s="943"/>
      <c r="D119" s="943"/>
      <c r="E119" s="943"/>
      <c r="F119" s="943"/>
      <c r="G119" s="943"/>
      <c r="H119" s="943"/>
      <c r="I119" s="943"/>
      <c r="J119" s="943"/>
      <c r="K119" s="943"/>
    </row>
    <row r="120" spans="1:11" ht="12.75" customHeight="1" x14ac:dyDescent="0.25">
      <c r="A120" s="943"/>
      <c r="B120" s="943"/>
      <c r="C120" s="943"/>
      <c r="D120" s="943"/>
      <c r="E120" s="943"/>
      <c r="F120" s="943"/>
      <c r="G120" s="943"/>
      <c r="H120" s="943"/>
      <c r="I120" s="943"/>
      <c r="J120" s="943"/>
      <c r="K120" s="943"/>
    </row>
    <row r="121" spans="1:11" ht="12.75" customHeight="1" x14ac:dyDescent="0.25">
      <c r="A121" s="943"/>
      <c r="B121" s="943"/>
      <c r="C121" s="943"/>
      <c r="D121" s="943"/>
      <c r="E121" s="943"/>
      <c r="F121" s="943"/>
      <c r="G121" s="943"/>
      <c r="H121" s="943"/>
      <c r="I121" s="943"/>
      <c r="J121" s="943"/>
      <c r="K121" s="943"/>
    </row>
    <row r="122" spans="1:11" ht="12.75" customHeight="1" x14ac:dyDescent="0.25">
      <c r="A122" s="943"/>
      <c r="B122" s="943"/>
      <c r="C122" s="943"/>
      <c r="D122" s="943"/>
      <c r="E122" s="943"/>
      <c r="F122" s="943"/>
      <c r="G122" s="943"/>
      <c r="H122" s="943"/>
      <c r="I122" s="943"/>
      <c r="J122" s="943"/>
      <c r="K122" s="943"/>
    </row>
    <row r="123" spans="1:11" ht="12.75" customHeight="1" x14ac:dyDescent="0.25">
      <c r="A123" s="945"/>
      <c r="B123" s="943"/>
      <c r="C123" s="943"/>
      <c r="D123" s="943"/>
      <c r="E123" s="943"/>
      <c r="F123" s="943"/>
      <c r="G123" s="943"/>
      <c r="H123" s="943"/>
      <c r="I123" s="943"/>
      <c r="J123" s="943"/>
      <c r="K123" s="943"/>
    </row>
    <row r="124" spans="1:11" ht="12.75" customHeight="1" x14ac:dyDescent="0.25">
      <c r="A124" s="943"/>
      <c r="B124" s="943"/>
      <c r="C124" s="945"/>
      <c r="D124" s="943"/>
      <c r="E124" s="943"/>
      <c r="F124" s="943"/>
      <c r="G124" s="943"/>
      <c r="H124" s="943"/>
      <c r="I124" s="943"/>
      <c r="J124" s="943"/>
      <c r="K124" s="943"/>
    </row>
    <row r="125" spans="1:11" ht="12.75" customHeight="1" x14ac:dyDescent="0.25">
      <c r="A125" s="943"/>
      <c r="B125" s="943"/>
      <c r="C125" s="945"/>
      <c r="D125" s="943"/>
      <c r="E125" s="943"/>
      <c r="F125" s="943"/>
      <c r="G125" s="943"/>
      <c r="H125" s="943"/>
      <c r="I125" s="943"/>
      <c r="J125" s="943"/>
      <c r="K125" s="943"/>
    </row>
    <row r="126" spans="1:11" ht="12.75" customHeight="1" x14ac:dyDescent="0.25">
      <c r="A126" s="943"/>
      <c r="B126" s="943"/>
      <c r="C126" s="943"/>
      <c r="D126" s="943"/>
      <c r="E126" s="943"/>
      <c r="F126" s="943"/>
      <c r="G126" s="943"/>
      <c r="H126" s="943"/>
      <c r="I126" s="943"/>
      <c r="J126" s="943"/>
      <c r="K126" s="943"/>
    </row>
    <row r="127" spans="1:11" ht="12.75" customHeight="1" x14ac:dyDescent="0.25">
      <c r="A127" s="943"/>
      <c r="B127" s="943"/>
      <c r="C127" s="943"/>
      <c r="D127" s="943"/>
      <c r="E127" s="943"/>
      <c r="F127" s="943"/>
      <c r="G127" s="943"/>
      <c r="H127" s="943"/>
      <c r="I127" s="943"/>
      <c r="J127" s="943"/>
      <c r="K127" s="943"/>
    </row>
    <row r="128" spans="1:11" ht="12.75" customHeight="1" x14ac:dyDescent="0.25">
      <c r="A128" s="944"/>
      <c r="B128" s="943"/>
      <c r="C128" s="943"/>
      <c r="D128" s="943"/>
      <c r="E128" s="943"/>
      <c r="F128" s="943"/>
      <c r="G128" s="943"/>
      <c r="H128" s="943"/>
      <c r="I128" s="943"/>
      <c r="J128" s="943"/>
      <c r="K128" s="943"/>
    </row>
    <row r="129" spans="1:13" ht="12.75" customHeight="1" x14ac:dyDescent="0.25">
      <c r="A129" s="944"/>
      <c r="B129" s="943"/>
      <c r="C129" s="944"/>
      <c r="D129" s="943"/>
      <c r="E129" s="943"/>
      <c r="F129" s="943"/>
      <c r="G129" s="943"/>
      <c r="H129" s="943"/>
      <c r="I129" s="943"/>
      <c r="J129" s="943"/>
      <c r="K129" s="943"/>
    </row>
    <row r="130" spans="1:13" ht="12.75" customHeight="1" x14ac:dyDescent="0.25">
      <c r="A130" s="944"/>
      <c r="B130" s="943"/>
      <c r="C130" s="944"/>
      <c r="D130" s="943"/>
      <c r="E130" s="943"/>
      <c r="F130" s="943"/>
      <c r="G130" s="943"/>
      <c r="H130" s="943"/>
      <c r="I130" s="943"/>
      <c r="J130" s="943"/>
      <c r="K130" s="943"/>
    </row>
    <row r="131" spans="1:13" ht="12.75" customHeight="1" x14ac:dyDescent="0.25">
      <c r="A131" s="944"/>
      <c r="B131" s="943"/>
      <c r="C131" s="944"/>
      <c r="D131" s="943"/>
      <c r="E131" s="943"/>
      <c r="F131" s="943"/>
      <c r="G131" s="943"/>
      <c r="H131" s="943"/>
      <c r="I131" s="943"/>
      <c r="J131" s="943"/>
      <c r="K131" s="943"/>
      <c r="L131" s="953"/>
      <c r="M131" s="953"/>
    </row>
    <row r="132" spans="1:13" ht="12.75" customHeight="1" x14ac:dyDescent="0.25">
      <c r="A132" s="943"/>
      <c r="B132" s="943"/>
      <c r="C132" s="944"/>
      <c r="D132" s="943"/>
      <c r="E132" s="943"/>
      <c r="F132" s="943"/>
      <c r="G132" s="943"/>
      <c r="H132" s="943"/>
      <c r="I132" s="943"/>
      <c r="J132" s="943"/>
      <c r="K132" s="943"/>
    </row>
    <row r="133" spans="1:13" ht="12.75" customHeight="1" x14ac:dyDescent="0.25">
      <c r="A133" s="943"/>
      <c r="B133" s="943"/>
      <c r="C133" s="943"/>
      <c r="D133" s="943"/>
      <c r="E133" s="943"/>
      <c r="F133" s="943"/>
      <c r="G133" s="943"/>
      <c r="H133" s="943"/>
      <c r="I133" s="943"/>
      <c r="J133" s="943"/>
      <c r="K133" s="943"/>
    </row>
    <row r="134" spans="1:13" ht="12.75" customHeight="1" x14ac:dyDescent="0.25">
      <c r="A134" s="943"/>
      <c r="B134" s="943"/>
      <c r="C134" s="943"/>
      <c r="D134" s="943"/>
      <c r="E134" s="943"/>
      <c r="F134" s="943"/>
      <c r="G134" s="943"/>
      <c r="H134" s="943"/>
      <c r="I134" s="943"/>
      <c r="J134" s="943"/>
      <c r="K134" s="943"/>
    </row>
    <row r="135" spans="1:13" ht="12.75" customHeight="1" x14ac:dyDescent="0.25">
      <c r="A135" s="943"/>
      <c r="B135" s="943"/>
      <c r="C135" s="943"/>
      <c r="D135" s="943"/>
      <c r="E135" s="943"/>
      <c r="F135" s="943"/>
      <c r="G135" s="943"/>
      <c r="H135" s="943"/>
      <c r="I135" s="943"/>
      <c r="J135" s="943"/>
      <c r="K135" s="943"/>
    </row>
    <row r="136" spans="1:13" ht="12.75" customHeight="1" x14ac:dyDescent="0.25">
      <c r="A136" s="943"/>
      <c r="B136" s="943"/>
      <c r="C136" s="943"/>
      <c r="D136" s="954"/>
      <c r="E136" s="954"/>
      <c r="F136" s="954"/>
      <c r="G136" s="954"/>
      <c r="H136" s="943"/>
      <c r="I136" s="943"/>
      <c r="J136" s="943"/>
      <c r="K136" s="943"/>
    </row>
    <row r="137" spans="1:13" ht="12.75" customHeight="1" x14ac:dyDescent="0.25">
      <c r="A137" s="943"/>
      <c r="B137" s="943"/>
      <c r="C137" s="943"/>
      <c r="D137" s="944"/>
      <c r="E137" s="944"/>
      <c r="F137" s="944"/>
      <c r="G137" s="944"/>
      <c r="H137" s="943"/>
      <c r="I137" s="943"/>
      <c r="J137" s="943"/>
      <c r="K137" s="943"/>
    </row>
    <row r="138" spans="1:13" ht="12.75" customHeight="1" x14ac:dyDescent="0.25">
      <c r="A138" s="943"/>
      <c r="B138" s="943"/>
      <c r="C138" s="943"/>
      <c r="D138" s="954"/>
      <c r="E138" s="954"/>
      <c r="F138" s="954"/>
      <c r="G138" s="954"/>
      <c r="H138" s="943"/>
      <c r="I138" s="943"/>
      <c r="J138" s="943"/>
      <c r="K138" s="943"/>
    </row>
    <row r="139" spans="1:13" ht="12.75" customHeight="1" x14ac:dyDescent="0.25">
      <c r="A139" s="943"/>
      <c r="B139" s="944"/>
      <c r="C139" s="943"/>
      <c r="D139" s="943"/>
      <c r="E139" s="943"/>
      <c r="F139" s="943"/>
      <c r="G139" s="943"/>
      <c r="H139" s="943"/>
      <c r="I139" s="943"/>
      <c r="J139" s="943"/>
      <c r="K139" s="943"/>
    </row>
    <row r="140" spans="1:13" ht="12.75" customHeight="1" x14ac:dyDescent="0.25">
      <c r="A140" s="943"/>
      <c r="B140" s="943"/>
      <c r="C140" s="943"/>
      <c r="D140" s="943"/>
      <c r="E140" s="943"/>
      <c r="F140" s="943"/>
      <c r="G140" s="943"/>
      <c r="H140" s="943"/>
      <c r="I140" s="943"/>
      <c r="J140" s="943"/>
      <c r="K140" s="943"/>
    </row>
    <row r="141" spans="1:13" ht="12.75" customHeight="1" x14ac:dyDescent="0.25">
      <c r="A141" s="943"/>
      <c r="B141" s="943"/>
      <c r="C141" s="943"/>
      <c r="D141" s="943"/>
      <c r="E141" s="943"/>
      <c r="F141" s="943"/>
      <c r="G141" s="943"/>
      <c r="H141" s="943"/>
      <c r="I141" s="943"/>
      <c r="J141" s="943"/>
      <c r="K141" s="943"/>
    </row>
    <row r="142" spans="1:13" ht="12.75" customHeight="1" x14ac:dyDescent="0.25">
      <c r="A142" s="943"/>
      <c r="B142" s="943"/>
      <c r="C142" s="943"/>
      <c r="D142" s="943"/>
      <c r="E142" s="943"/>
      <c r="F142" s="943"/>
      <c r="G142" s="943"/>
      <c r="H142" s="943"/>
      <c r="I142" s="943"/>
      <c r="J142" s="943"/>
      <c r="K142" s="943"/>
    </row>
    <row r="143" spans="1:13" ht="12.75" customHeight="1" x14ac:dyDescent="0.25">
      <c r="A143" s="943"/>
      <c r="B143" s="943"/>
      <c r="C143" s="943"/>
      <c r="D143" s="943"/>
      <c r="E143" s="943"/>
      <c r="F143" s="943"/>
      <c r="G143" s="943"/>
      <c r="H143" s="943"/>
      <c r="I143" s="943"/>
      <c r="J143" s="943"/>
      <c r="K143" s="943"/>
    </row>
    <row r="144" spans="1:13" ht="12.75" customHeight="1" x14ac:dyDescent="0.25">
      <c r="A144" s="943"/>
      <c r="B144" s="943"/>
      <c r="C144" s="943"/>
      <c r="D144" s="943"/>
      <c r="E144" s="943"/>
      <c r="F144" s="943"/>
      <c r="G144" s="943"/>
      <c r="H144" s="943"/>
      <c r="I144" s="943"/>
      <c r="J144" s="943"/>
      <c r="K144" s="943"/>
    </row>
    <row r="145" spans="1:12" ht="12.75" customHeight="1" x14ac:dyDescent="0.25">
      <c r="A145" s="943"/>
      <c r="B145" s="943"/>
      <c r="C145" s="943"/>
      <c r="D145" s="943"/>
      <c r="E145" s="943"/>
      <c r="F145" s="943"/>
      <c r="G145" s="943"/>
      <c r="H145" s="943"/>
      <c r="I145" s="943"/>
      <c r="J145" s="943"/>
      <c r="K145" s="943"/>
    </row>
    <row r="146" spans="1:12" ht="12.75" customHeight="1" x14ac:dyDescent="0.25">
      <c r="A146" s="943"/>
      <c r="B146" s="943"/>
      <c r="C146" s="943"/>
      <c r="D146" s="943"/>
      <c r="E146" s="943"/>
      <c r="F146" s="943"/>
      <c r="G146" s="943"/>
      <c r="H146" s="943"/>
      <c r="I146" s="943"/>
      <c r="J146" s="943"/>
      <c r="K146" s="943"/>
    </row>
    <row r="147" spans="1:12" ht="12.75" customHeight="1" x14ac:dyDescent="0.25">
      <c r="A147" s="943"/>
      <c r="B147" s="943"/>
      <c r="C147" s="943"/>
      <c r="D147" s="943"/>
      <c r="E147" s="943"/>
      <c r="F147" s="943"/>
      <c r="G147" s="943"/>
      <c r="H147" s="943"/>
      <c r="I147" s="943"/>
      <c r="J147" s="943"/>
      <c r="K147" s="943"/>
    </row>
    <row r="148" spans="1:12" ht="12.75" customHeight="1" x14ac:dyDescent="0.25">
      <c r="A148" s="943"/>
      <c r="B148" s="943"/>
      <c r="C148" s="943"/>
      <c r="D148" s="943"/>
      <c r="E148" s="943"/>
      <c r="F148" s="943"/>
      <c r="G148" s="943"/>
      <c r="H148" s="943"/>
      <c r="I148" s="943"/>
      <c r="J148" s="943"/>
      <c r="K148" s="943"/>
    </row>
    <row r="149" spans="1:12" ht="12.75" customHeight="1" x14ac:dyDescent="0.25">
      <c r="A149" s="943"/>
      <c r="B149" s="943"/>
      <c r="C149" s="943"/>
      <c r="D149" s="943"/>
      <c r="E149" s="943"/>
      <c r="F149" s="943"/>
      <c r="G149" s="943"/>
      <c r="H149" s="943"/>
      <c r="I149" s="943"/>
      <c r="J149" s="943"/>
      <c r="K149" s="943"/>
    </row>
    <row r="150" spans="1:12" ht="12.75" customHeight="1" x14ac:dyDescent="0.25">
      <c r="A150" s="943"/>
      <c r="B150" s="943"/>
      <c r="C150" s="943"/>
      <c r="D150" s="943"/>
      <c r="E150" s="943"/>
      <c r="F150" s="943"/>
      <c r="G150" s="943"/>
      <c r="H150" s="943"/>
      <c r="I150" s="943"/>
      <c r="J150" s="943"/>
      <c r="K150" s="943"/>
    </row>
    <row r="151" spans="1:12" ht="12.75" customHeight="1" x14ac:dyDescent="0.25">
      <c r="A151" s="943"/>
      <c r="B151" s="943"/>
      <c r="C151" s="943"/>
      <c r="D151" s="943"/>
      <c r="E151" s="943"/>
      <c r="F151" s="943"/>
      <c r="G151" s="943"/>
      <c r="H151" s="943"/>
      <c r="I151" s="943"/>
      <c r="J151" s="943"/>
      <c r="K151" s="943"/>
    </row>
    <row r="152" spans="1:12" ht="12.75" customHeight="1" x14ac:dyDescent="0.25">
      <c r="A152" s="943"/>
      <c r="B152" s="943"/>
      <c r="C152" s="943"/>
      <c r="D152" s="943"/>
      <c r="E152" s="943"/>
      <c r="F152" s="943"/>
      <c r="G152" s="943"/>
      <c r="H152" s="943"/>
      <c r="I152" s="943"/>
      <c r="J152" s="943"/>
      <c r="K152" s="943"/>
      <c r="L152" s="953"/>
    </row>
    <row r="153" spans="1:12" ht="12.75" customHeight="1" x14ac:dyDescent="0.25">
      <c r="A153" s="943"/>
      <c r="B153" s="943"/>
      <c r="C153" s="943"/>
      <c r="D153" s="943"/>
      <c r="E153" s="943"/>
      <c r="F153" s="943"/>
      <c r="G153" s="943"/>
      <c r="H153" s="943"/>
      <c r="I153" s="943"/>
      <c r="J153" s="943"/>
      <c r="K153" s="943"/>
      <c r="L153" s="953"/>
    </row>
    <row r="154" spans="1:12" ht="12.75" customHeight="1" x14ac:dyDescent="0.25">
      <c r="A154" s="943"/>
      <c r="B154" s="943"/>
      <c r="C154" s="943"/>
      <c r="D154" s="943"/>
      <c r="E154" s="943"/>
      <c r="F154" s="943"/>
      <c r="G154" s="943"/>
      <c r="H154" s="943"/>
      <c r="I154" s="943"/>
      <c r="J154" s="943"/>
      <c r="K154" s="943"/>
    </row>
    <row r="155" spans="1:12" ht="12.75" customHeight="1" x14ac:dyDescent="0.25">
      <c r="A155" s="943"/>
      <c r="B155" s="943"/>
      <c r="C155" s="943"/>
      <c r="D155" s="943"/>
      <c r="E155" s="943"/>
      <c r="F155" s="943"/>
      <c r="G155" s="943"/>
      <c r="H155" s="943"/>
      <c r="I155" s="943"/>
      <c r="J155" s="943"/>
      <c r="K155" s="943"/>
    </row>
    <row r="156" spans="1:12" ht="12.75" customHeight="1" x14ac:dyDescent="0.25">
      <c r="A156" s="943"/>
      <c r="B156" s="943"/>
      <c r="C156" s="943"/>
      <c r="D156" s="943"/>
      <c r="E156" s="943"/>
      <c r="F156" s="943"/>
      <c r="G156" s="943"/>
      <c r="H156" s="943"/>
      <c r="I156" s="943"/>
      <c r="J156" s="943"/>
      <c r="K156" s="943"/>
    </row>
    <row r="157" spans="1:12" ht="12.75" customHeight="1" x14ac:dyDescent="0.25">
      <c r="A157" s="943"/>
    </row>
    <row r="158" spans="1:12" ht="12.75" customHeight="1" x14ac:dyDescent="0.25">
      <c r="A158" s="943"/>
    </row>
    <row r="159" spans="1:12" ht="12.75" customHeight="1" x14ac:dyDescent="0.25">
      <c r="A159" s="943"/>
    </row>
    <row r="160" spans="1:12" ht="12.75" customHeight="1" x14ac:dyDescent="0.25">
      <c r="A160" s="943"/>
    </row>
    <row r="161" spans="1:1" ht="12.75" customHeight="1" x14ac:dyDescent="0.25">
      <c r="A161" s="943"/>
    </row>
    <row r="162" spans="1:1" ht="12.75" customHeight="1" x14ac:dyDescent="0.25">
      <c r="A162" s="949"/>
    </row>
    <row r="163" spans="1:1" ht="12.75" customHeight="1" x14ac:dyDescent="0.25">
      <c r="A163" s="949"/>
    </row>
    <row r="164" spans="1:1" ht="12.75" customHeight="1" x14ac:dyDescent="0.25">
      <c r="A164" s="955"/>
    </row>
    <row r="165" spans="1:1" ht="12.75" customHeight="1" x14ac:dyDescent="0.25">
      <c r="A165" s="943"/>
    </row>
    <row r="166" spans="1:1" ht="12.75" customHeight="1" x14ac:dyDescent="0.25">
      <c r="A166" s="943"/>
    </row>
    <row r="167" spans="1:1" ht="12.75" customHeight="1" x14ac:dyDescent="0.25">
      <c r="A167" s="943"/>
    </row>
    <row r="168" spans="1:1" ht="12.75" customHeight="1" x14ac:dyDescent="0.25">
      <c r="A168" s="943"/>
    </row>
    <row r="169" spans="1:1" ht="12.75" customHeight="1" x14ac:dyDescent="0.25">
      <c r="A169" s="955"/>
    </row>
    <row r="170" spans="1:1" ht="12.75" customHeight="1" x14ac:dyDescent="0.25">
      <c r="A170" s="943"/>
    </row>
    <row r="171" spans="1:1" ht="12.75" customHeight="1" x14ac:dyDescent="0.25">
      <c r="A171" s="943"/>
    </row>
    <row r="172" spans="1:1" ht="12.75" customHeight="1" x14ac:dyDescent="0.25">
      <c r="A172" s="943"/>
    </row>
    <row r="173" spans="1:1" ht="12.75" customHeight="1" x14ac:dyDescent="0.25">
      <c r="A173" s="943"/>
    </row>
    <row r="174" spans="1:1" ht="12.75" customHeight="1" x14ac:dyDescent="0.25">
      <c r="A174" s="943"/>
    </row>
    <row r="175" spans="1:1" ht="12.75" customHeight="1" x14ac:dyDescent="0.25">
      <c r="A175" s="943"/>
    </row>
    <row r="176" spans="1:1" ht="12.75" customHeight="1" x14ac:dyDescent="0.25">
      <c r="A176" s="955"/>
    </row>
    <row r="177" spans="1:1" ht="12.75" customHeight="1" x14ac:dyDescent="0.25">
      <c r="A177" s="943"/>
    </row>
    <row r="178" spans="1:1" ht="12.75" customHeight="1" x14ac:dyDescent="0.25">
      <c r="A178" s="943"/>
    </row>
    <row r="179" spans="1:1" ht="12.75" customHeight="1" x14ac:dyDescent="0.25">
      <c r="A179" s="943"/>
    </row>
    <row r="180" spans="1:1" ht="12.75" customHeight="1" x14ac:dyDescent="0.25">
      <c r="A180" s="943"/>
    </row>
    <row r="181" spans="1:1" ht="12.75" customHeight="1" x14ac:dyDescent="0.25">
      <c r="A181" s="943"/>
    </row>
    <row r="182" spans="1:1" ht="12.75" customHeight="1" x14ac:dyDescent="0.25">
      <c r="A182" s="943"/>
    </row>
    <row r="183" spans="1:1" ht="12.75" customHeight="1" x14ac:dyDescent="0.25">
      <c r="A183" s="943"/>
    </row>
    <row r="184" spans="1:1" ht="12.75" customHeight="1" x14ac:dyDescent="0.25">
      <c r="A184" s="943"/>
    </row>
    <row r="185" spans="1:1" ht="12.75" customHeight="1" x14ac:dyDescent="0.25">
      <c r="A185" s="943"/>
    </row>
    <row r="186" spans="1:1" ht="12.75" customHeight="1" x14ac:dyDescent="0.25">
      <c r="A186" s="943"/>
    </row>
    <row r="187" spans="1:1" ht="12.75" customHeight="1" x14ac:dyDescent="0.25">
      <c r="A187" s="943"/>
    </row>
    <row r="188" spans="1:1" ht="12.75" customHeight="1" x14ac:dyDescent="0.25">
      <c r="A188" s="955"/>
    </row>
    <row r="189" spans="1:1" ht="12.75" customHeight="1" x14ac:dyDescent="0.25">
      <c r="A189" s="955"/>
    </row>
    <row r="190" spans="1:1" ht="12.75" customHeight="1" x14ac:dyDescent="0.25">
      <c r="A190" s="955"/>
    </row>
    <row r="191" spans="1:1" ht="12.75" customHeight="1" x14ac:dyDescent="0.25">
      <c r="A191" s="943"/>
    </row>
    <row r="192" spans="1:1" ht="12.75" customHeight="1" x14ac:dyDescent="0.25">
      <c r="A192" s="943"/>
    </row>
    <row r="193" spans="1:1" ht="12.75" customHeight="1" x14ac:dyDescent="0.25">
      <c r="A193" s="943"/>
    </row>
    <row r="194" spans="1:1" ht="12.75" customHeight="1" x14ac:dyDescent="0.25">
      <c r="A194" s="943"/>
    </row>
    <row r="195" spans="1:1" ht="12.75" customHeight="1" x14ac:dyDescent="0.25">
      <c r="A195" s="955"/>
    </row>
    <row r="196" spans="1:1" ht="12.75" customHeight="1" x14ac:dyDescent="0.25">
      <c r="A196" s="943"/>
    </row>
    <row r="197" spans="1:1" ht="12.75" customHeight="1" x14ac:dyDescent="0.25">
      <c r="A197" s="943"/>
    </row>
    <row r="198" spans="1:1" ht="12.75" customHeight="1" x14ac:dyDescent="0.25">
      <c r="A198" s="943"/>
    </row>
    <row r="199" spans="1:1" ht="12.75" customHeight="1" x14ac:dyDescent="0.25">
      <c r="A199" s="943"/>
    </row>
    <row r="200" spans="1:1" ht="12.75" customHeight="1" x14ac:dyDescent="0.25">
      <c r="A200" s="955"/>
    </row>
    <row r="201" spans="1:1" ht="12.75" customHeight="1" x14ac:dyDescent="0.25">
      <c r="A201" s="943"/>
    </row>
    <row r="202" spans="1:1" ht="12.75" customHeight="1" x14ac:dyDescent="0.25">
      <c r="A202" s="943"/>
    </row>
    <row r="203" spans="1:1" ht="12.75" customHeight="1" x14ac:dyDescent="0.25">
      <c r="A203" s="943"/>
    </row>
    <row r="204" spans="1:1" ht="12.75" customHeight="1" x14ac:dyDescent="0.25">
      <c r="A204" s="943"/>
    </row>
    <row r="205" spans="1:1" ht="12.75" customHeight="1" x14ac:dyDescent="0.25">
      <c r="A205" s="943"/>
    </row>
  </sheetData>
  <sheetProtection formatCells="0" formatColumns="0" formatRows="0" insertColumns="0" insertRows="0" selectLockedCells="1"/>
  <mergeCells count="13">
    <mergeCell ref="B1:K1"/>
    <mergeCell ref="J4:J6"/>
    <mergeCell ref="K4:K6"/>
    <mergeCell ref="B15:C15"/>
    <mergeCell ref="F4:F6"/>
    <mergeCell ref="G4:G6"/>
    <mergeCell ref="B2:K2"/>
    <mergeCell ref="E4:E6"/>
    <mergeCell ref="B4:B6"/>
    <mergeCell ref="C4:C6"/>
    <mergeCell ref="D4:D6"/>
    <mergeCell ref="H4:H6"/>
    <mergeCell ref="I4:I6"/>
  </mergeCells>
  <dataValidations count="1">
    <dataValidation allowBlank="1" showInputMessage="1" showErrorMessage="1" sqref="C11:C14"/>
  </dataValidations>
  <hyperlinks>
    <hyperlink ref="G17" r:id="rId1"/>
  </hyperlinks>
  <pageMargins left="0.7" right="0.7" top="0.75" bottom="0.75" header="0.3" footer="0.3"/>
  <pageSetup scale="85" fitToHeight="0" orientation="landscape" r:id="rId2"/>
  <headerFooter>
    <oddFooter>&amp;R&amp;A, &amp;P</oddFooter>
  </headerFooter>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V315"/>
  <sheetViews>
    <sheetView workbookViewId="0">
      <selection activeCell="H8" sqref="H8"/>
    </sheetView>
  </sheetViews>
  <sheetFormatPr defaultColWidth="9.140625" defaultRowHeight="12.75" customHeight="1" x14ac:dyDescent="0.25"/>
  <cols>
    <col min="1" max="1" width="12.140625" style="522" customWidth="1"/>
    <col min="2" max="2" width="10.5703125" style="522" customWidth="1"/>
    <col min="3" max="3" width="13.28515625" style="522" customWidth="1"/>
    <col min="4" max="4" width="8.28515625" style="522" customWidth="1"/>
    <col min="5" max="5" width="13.42578125" style="522" customWidth="1"/>
    <col min="6" max="6" width="14.5703125" style="522" customWidth="1"/>
    <col min="7" max="7" width="15.7109375" style="522" customWidth="1"/>
    <col min="8" max="8" width="17.28515625" style="522" customWidth="1"/>
    <col min="9" max="13" width="15.7109375" style="522" customWidth="1"/>
    <col min="14" max="14" width="4" style="522" customWidth="1"/>
    <col min="15" max="15" width="3.7109375" style="522" customWidth="1"/>
    <col min="16" max="16384" width="9.140625" style="522"/>
  </cols>
  <sheetData>
    <row r="1" spans="1:256" ht="22.5" customHeight="1" x14ac:dyDescent="0.35">
      <c r="A1" s="1569" t="s">
        <v>497</v>
      </c>
      <c r="B1" s="1569"/>
      <c r="C1" s="1569"/>
      <c r="D1" s="1569"/>
      <c r="E1" s="1569"/>
      <c r="F1" s="1569"/>
      <c r="G1" s="1569"/>
      <c r="H1" s="1569"/>
      <c r="I1" s="1569"/>
      <c r="J1" s="1569"/>
      <c r="K1" s="1569"/>
      <c r="L1" s="1569"/>
      <c r="M1" s="1569"/>
      <c r="N1" s="956"/>
      <c r="O1" s="956"/>
      <c r="P1" s="956"/>
      <c r="Q1" s="956"/>
      <c r="R1" s="956"/>
      <c r="S1" s="956"/>
      <c r="T1" s="956"/>
      <c r="U1" s="1569"/>
      <c r="V1" s="1569"/>
      <c r="W1" s="1569"/>
      <c r="X1" s="1569"/>
      <c r="Y1" s="1569"/>
      <c r="Z1" s="1569"/>
      <c r="AA1" s="1569"/>
      <c r="AB1" s="1569"/>
      <c r="AC1" s="1569"/>
      <c r="AD1" s="1569"/>
      <c r="AE1" s="1569"/>
      <c r="AF1" s="1569"/>
      <c r="AG1" s="1569"/>
      <c r="AH1" s="1569"/>
      <c r="AI1" s="1569"/>
      <c r="AJ1" s="1569"/>
      <c r="AK1" s="1569"/>
      <c r="AL1" s="1569"/>
      <c r="AM1" s="1569"/>
      <c r="AN1" s="1569"/>
      <c r="AO1" s="1569"/>
      <c r="AP1" s="1569"/>
      <c r="AQ1" s="1569"/>
      <c r="AR1" s="1569"/>
      <c r="AS1" s="1569"/>
      <c r="AT1" s="1569"/>
      <c r="AU1" s="1569"/>
      <c r="AV1" s="1569"/>
      <c r="AW1" s="1569"/>
      <c r="AX1" s="1569"/>
      <c r="AY1" s="1569"/>
      <c r="AZ1" s="1569"/>
      <c r="BA1" s="1569"/>
      <c r="BB1" s="1569"/>
      <c r="BC1" s="1569"/>
      <c r="BD1" s="1569"/>
      <c r="BE1" s="1569"/>
      <c r="BF1" s="1569"/>
      <c r="BG1" s="1569"/>
      <c r="BH1" s="1569"/>
      <c r="BI1" s="1569"/>
      <c r="BJ1" s="1569"/>
      <c r="BK1" s="1569"/>
      <c r="BL1" s="1569"/>
      <c r="BM1" s="1569"/>
      <c r="BN1" s="1569"/>
      <c r="BO1" s="1569"/>
      <c r="BP1" s="1569"/>
      <c r="BQ1" s="1569"/>
      <c r="BR1" s="1569"/>
      <c r="BS1" s="1569"/>
      <c r="BT1" s="1569"/>
      <c r="BU1" s="1569"/>
      <c r="BV1" s="1569"/>
      <c r="BW1" s="1569"/>
      <c r="BX1" s="1569"/>
      <c r="BY1" s="1569"/>
      <c r="BZ1" s="1569"/>
      <c r="CA1" s="1569"/>
      <c r="CB1" s="1569"/>
      <c r="CC1" s="1569"/>
      <c r="CD1" s="1569"/>
      <c r="CE1" s="1569"/>
      <c r="CF1" s="1569"/>
      <c r="CG1" s="1569"/>
      <c r="CH1" s="1569"/>
      <c r="CI1" s="1569"/>
      <c r="CJ1" s="1569"/>
      <c r="CK1" s="1569"/>
      <c r="CL1" s="1569"/>
      <c r="CM1" s="1569"/>
      <c r="CN1" s="1569"/>
      <c r="CO1" s="1569"/>
      <c r="CP1" s="1569"/>
      <c r="CQ1" s="1569"/>
      <c r="CR1" s="1569"/>
      <c r="CS1" s="1569"/>
      <c r="CT1" s="1569"/>
      <c r="CU1" s="1569"/>
      <c r="CV1" s="1569"/>
      <c r="CW1" s="1569"/>
      <c r="CX1" s="1569"/>
      <c r="CY1" s="1569"/>
      <c r="CZ1" s="1569"/>
      <c r="DA1" s="1569"/>
      <c r="DB1" s="1569"/>
      <c r="DC1" s="1569"/>
      <c r="DD1" s="1569"/>
      <c r="DE1" s="1569"/>
      <c r="DF1" s="1569"/>
      <c r="DG1" s="1569"/>
      <c r="DH1" s="1569"/>
      <c r="DI1" s="1569"/>
      <c r="DJ1" s="1569"/>
      <c r="DK1" s="1569"/>
      <c r="DL1" s="1569"/>
      <c r="DM1" s="1569"/>
      <c r="DN1" s="1569"/>
      <c r="DO1" s="1569"/>
      <c r="DP1" s="1569"/>
      <c r="DQ1" s="1569"/>
      <c r="DR1" s="1569"/>
      <c r="DS1" s="1569"/>
      <c r="DT1" s="1569"/>
      <c r="DU1" s="1569"/>
      <c r="DV1" s="1569"/>
      <c r="DW1" s="1569"/>
      <c r="DX1" s="1569"/>
      <c r="DY1" s="1569"/>
      <c r="DZ1" s="1569"/>
      <c r="EA1" s="1569"/>
      <c r="EB1" s="1569"/>
      <c r="EC1" s="1569"/>
      <c r="ED1" s="1569"/>
      <c r="EE1" s="1569"/>
      <c r="EF1" s="1569"/>
      <c r="EG1" s="1569"/>
      <c r="EH1" s="1569"/>
      <c r="EI1" s="1569"/>
      <c r="EJ1" s="1569"/>
      <c r="EK1" s="1569"/>
      <c r="EL1" s="1569"/>
      <c r="EM1" s="1569"/>
      <c r="EN1" s="1569"/>
      <c r="EO1" s="1569"/>
      <c r="EP1" s="1569"/>
      <c r="EQ1" s="1569"/>
      <c r="ER1" s="1569"/>
      <c r="ES1" s="1569"/>
      <c r="ET1" s="1569"/>
      <c r="EU1" s="1569"/>
      <c r="EV1" s="1569"/>
      <c r="EW1" s="1569"/>
      <c r="EX1" s="1569"/>
      <c r="EY1" s="1569"/>
      <c r="EZ1" s="1569"/>
      <c r="FA1" s="1569"/>
      <c r="FB1" s="1569"/>
      <c r="FC1" s="1569"/>
      <c r="FD1" s="1569"/>
      <c r="FE1" s="1569"/>
      <c r="FF1" s="1569"/>
      <c r="FG1" s="1569"/>
      <c r="FH1" s="1569"/>
      <c r="FI1" s="1569"/>
      <c r="FJ1" s="1569"/>
      <c r="FK1" s="1569"/>
      <c r="FL1" s="1569"/>
      <c r="FM1" s="1569"/>
      <c r="FN1" s="1569"/>
      <c r="FO1" s="1569"/>
      <c r="FP1" s="1569"/>
      <c r="FQ1" s="1569"/>
      <c r="FR1" s="1569"/>
      <c r="FS1" s="1569"/>
      <c r="FT1" s="1569"/>
      <c r="FU1" s="1569"/>
      <c r="FV1" s="1569"/>
      <c r="FW1" s="1569"/>
      <c r="FX1" s="1569"/>
      <c r="FY1" s="1569"/>
      <c r="FZ1" s="1569"/>
      <c r="GA1" s="1569"/>
      <c r="GB1" s="1569"/>
      <c r="GC1" s="1569"/>
      <c r="GD1" s="1569"/>
      <c r="GE1" s="1569"/>
      <c r="GF1" s="1569"/>
      <c r="GG1" s="1569"/>
      <c r="GH1" s="1569"/>
      <c r="GI1" s="1569"/>
      <c r="GJ1" s="1569"/>
      <c r="GK1" s="1569"/>
      <c r="GL1" s="1569"/>
      <c r="GM1" s="1569"/>
      <c r="GN1" s="1569"/>
      <c r="GO1" s="1569"/>
      <c r="GP1" s="1569"/>
      <c r="GQ1" s="1569"/>
      <c r="GR1" s="1569"/>
      <c r="GS1" s="1569"/>
      <c r="GT1" s="1569"/>
      <c r="GU1" s="1569"/>
      <c r="GV1" s="1569"/>
      <c r="GW1" s="1569"/>
      <c r="GX1" s="1569"/>
      <c r="GY1" s="1569"/>
      <c r="GZ1" s="1569"/>
      <c r="HA1" s="1569"/>
      <c r="HB1" s="1569"/>
      <c r="HC1" s="1569"/>
      <c r="HD1" s="1569"/>
      <c r="HE1" s="1569"/>
      <c r="HF1" s="1569"/>
      <c r="HG1" s="1569"/>
      <c r="HH1" s="1569"/>
      <c r="HI1" s="1569"/>
      <c r="HJ1" s="1569"/>
      <c r="HK1" s="1569"/>
      <c r="HL1" s="1569"/>
      <c r="HM1" s="1569"/>
      <c r="HN1" s="1569"/>
      <c r="HO1" s="1569"/>
      <c r="HP1" s="1569"/>
      <c r="HQ1" s="1569"/>
      <c r="HR1" s="1569"/>
      <c r="HS1" s="1569"/>
      <c r="HT1" s="1569"/>
      <c r="HU1" s="1569"/>
      <c r="HV1" s="1569"/>
      <c r="HW1" s="1569"/>
      <c r="HX1" s="1569"/>
      <c r="HY1" s="1569"/>
      <c r="HZ1" s="1569"/>
      <c r="IA1" s="1569"/>
      <c r="IB1" s="1569"/>
      <c r="IC1" s="1569"/>
      <c r="ID1" s="1569"/>
      <c r="IE1" s="1569"/>
      <c r="IF1" s="1569"/>
      <c r="IG1" s="1569"/>
      <c r="IH1" s="1569"/>
      <c r="II1" s="1569"/>
      <c r="IJ1" s="1569"/>
      <c r="IK1" s="1569"/>
      <c r="IL1" s="1569"/>
      <c r="IM1" s="1569"/>
      <c r="IN1" s="1569"/>
      <c r="IO1" s="1569"/>
      <c r="IP1" s="1569"/>
      <c r="IQ1" s="1569"/>
      <c r="IR1" s="1569"/>
      <c r="IS1" s="1569"/>
      <c r="IT1" s="1569"/>
      <c r="IU1" s="1569"/>
      <c r="IV1" s="1569"/>
    </row>
    <row r="2" spans="1:256" ht="22.5" customHeight="1" x14ac:dyDescent="0.35">
      <c r="A2" s="1569" t="s">
        <v>208</v>
      </c>
      <c r="B2" s="1569"/>
      <c r="C2" s="1569"/>
      <c r="D2" s="1569"/>
      <c r="E2" s="1569"/>
      <c r="F2" s="1569"/>
      <c r="G2" s="1569"/>
      <c r="H2" s="1569"/>
      <c r="I2" s="1569"/>
      <c r="J2" s="1569"/>
      <c r="K2" s="1569"/>
      <c r="L2" s="1569"/>
      <c r="M2" s="1569"/>
      <c r="N2" s="956"/>
      <c r="O2" s="956"/>
      <c r="P2" s="956"/>
      <c r="Q2" s="956"/>
      <c r="R2" s="956"/>
      <c r="S2" s="956"/>
      <c r="T2" s="956"/>
      <c r="U2" s="1569"/>
      <c r="V2" s="1569"/>
      <c r="W2" s="1569"/>
      <c r="X2" s="1569"/>
      <c r="Y2" s="1569"/>
      <c r="Z2" s="1569"/>
      <c r="AA2" s="1569"/>
      <c r="AB2" s="1569"/>
      <c r="AC2" s="1569"/>
      <c r="AD2" s="1569"/>
      <c r="AE2" s="1569"/>
      <c r="AF2" s="1569"/>
      <c r="AG2" s="1569"/>
      <c r="AH2" s="1569"/>
      <c r="AI2" s="1569"/>
      <c r="AJ2" s="1569"/>
      <c r="AK2" s="1569"/>
      <c r="AL2" s="1569"/>
      <c r="AM2" s="1569"/>
      <c r="AN2" s="1569"/>
      <c r="AO2" s="1569"/>
      <c r="AP2" s="1569"/>
      <c r="AQ2" s="1569"/>
      <c r="AR2" s="1569"/>
      <c r="AS2" s="1569"/>
      <c r="AT2" s="1569"/>
      <c r="AU2" s="1569"/>
      <c r="AV2" s="1569"/>
      <c r="AW2" s="1569"/>
      <c r="AX2" s="1569"/>
      <c r="AY2" s="1569"/>
      <c r="AZ2" s="1569"/>
      <c r="BA2" s="1569"/>
      <c r="BB2" s="1569"/>
      <c r="BC2" s="1569"/>
      <c r="BD2" s="1569"/>
      <c r="BE2" s="1569"/>
      <c r="BF2" s="1569"/>
      <c r="BG2" s="1569"/>
      <c r="BH2" s="1569"/>
      <c r="BI2" s="1569"/>
      <c r="BJ2" s="1569"/>
      <c r="BK2" s="1569"/>
      <c r="BL2" s="1569"/>
      <c r="BM2" s="1569"/>
      <c r="BN2" s="1569"/>
      <c r="BO2" s="1569"/>
      <c r="BP2" s="1569"/>
      <c r="BQ2" s="1569"/>
      <c r="BR2" s="1569"/>
      <c r="BS2" s="1569"/>
      <c r="BT2" s="1569"/>
      <c r="BU2" s="1569"/>
      <c r="BV2" s="1569"/>
      <c r="BW2" s="1569"/>
      <c r="BX2" s="1569"/>
      <c r="BY2" s="1569"/>
      <c r="BZ2" s="1569"/>
      <c r="CA2" s="1569"/>
      <c r="CB2" s="1569"/>
      <c r="CC2" s="1569"/>
      <c r="CD2" s="1569"/>
      <c r="CE2" s="1569"/>
      <c r="CF2" s="1569"/>
      <c r="CG2" s="1569"/>
      <c r="CH2" s="1569"/>
      <c r="CI2" s="1569"/>
      <c r="CJ2" s="1569"/>
      <c r="CK2" s="1569"/>
      <c r="CL2" s="1569"/>
      <c r="CM2" s="1569"/>
      <c r="CN2" s="1569"/>
      <c r="CO2" s="1569"/>
      <c r="CP2" s="1569"/>
      <c r="CQ2" s="1569"/>
      <c r="CR2" s="1569"/>
      <c r="CS2" s="1569"/>
      <c r="CT2" s="1569"/>
      <c r="CU2" s="1569"/>
      <c r="CV2" s="1569"/>
      <c r="CW2" s="1569"/>
      <c r="CX2" s="1569"/>
      <c r="CY2" s="1569"/>
      <c r="CZ2" s="1569"/>
      <c r="DA2" s="1569"/>
      <c r="DB2" s="1569"/>
      <c r="DC2" s="1569"/>
      <c r="DD2" s="1569"/>
      <c r="DE2" s="1569"/>
      <c r="DF2" s="1569"/>
      <c r="DG2" s="1569"/>
      <c r="DH2" s="1569"/>
      <c r="DI2" s="1569"/>
      <c r="DJ2" s="1569"/>
      <c r="DK2" s="1569"/>
      <c r="DL2" s="1569"/>
      <c r="DM2" s="1569"/>
      <c r="DN2" s="1569"/>
      <c r="DO2" s="1569"/>
      <c r="DP2" s="1569"/>
      <c r="DQ2" s="1569"/>
      <c r="DR2" s="1569"/>
      <c r="DS2" s="1569"/>
      <c r="DT2" s="1569"/>
      <c r="DU2" s="1569"/>
      <c r="DV2" s="1569"/>
      <c r="DW2" s="1569"/>
      <c r="DX2" s="1569"/>
      <c r="DY2" s="1569"/>
      <c r="DZ2" s="1569"/>
      <c r="EA2" s="1569"/>
      <c r="EB2" s="1569"/>
      <c r="EC2" s="1569"/>
      <c r="ED2" s="1569"/>
      <c r="EE2" s="1569"/>
      <c r="EF2" s="1569"/>
      <c r="EG2" s="1569"/>
      <c r="EH2" s="1569"/>
      <c r="EI2" s="1569"/>
      <c r="EJ2" s="1569"/>
      <c r="EK2" s="1569"/>
      <c r="EL2" s="1569"/>
      <c r="EM2" s="1569"/>
      <c r="EN2" s="1569"/>
      <c r="EO2" s="1569"/>
      <c r="EP2" s="1569"/>
      <c r="EQ2" s="1569"/>
      <c r="ER2" s="1569"/>
      <c r="ES2" s="1569"/>
      <c r="ET2" s="1569"/>
      <c r="EU2" s="1569"/>
      <c r="EV2" s="1569"/>
      <c r="EW2" s="1569"/>
      <c r="EX2" s="1569"/>
      <c r="EY2" s="1569"/>
      <c r="EZ2" s="1569"/>
      <c r="FA2" s="1569"/>
      <c r="FB2" s="1569"/>
      <c r="FC2" s="1569"/>
      <c r="FD2" s="1569"/>
      <c r="FE2" s="1569"/>
      <c r="FF2" s="1569"/>
      <c r="FG2" s="1569"/>
      <c r="FH2" s="1569"/>
      <c r="FI2" s="1569"/>
      <c r="FJ2" s="1569"/>
      <c r="FK2" s="1569"/>
      <c r="FL2" s="1569"/>
      <c r="FM2" s="1569"/>
      <c r="FN2" s="1569"/>
      <c r="FO2" s="1569"/>
      <c r="FP2" s="1569"/>
      <c r="FQ2" s="1569"/>
      <c r="FR2" s="1569"/>
      <c r="FS2" s="1569"/>
      <c r="FT2" s="1569"/>
      <c r="FU2" s="1569"/>
      <c r="FV2" s="1569"/>
      <c r="FW2" s="1569"/>
      <c r="FX2" s="1569"/>
      <c r="FY2" s="1569"/>
      <c r="FZ2" s="1569"/>
      <c r="GA2" s="1569"/>
      <c r="GB2" s="1569"/>
      <c r="GC2" s="1569"/>
      <c r="GD2" s="1569"/>
      <c r="GE2" s="1569"/>
      <c r="GF2" s="1569"/>
      <c r="GG2" s="1569"/>
      <c r="GH2" s="1569"/>
      <c r="GI2" s="1569"/>
      <c r="GJ2" s="1569"/>
      <c r="GK2" s="1569"/>
      <c r="GL2" s="1569"/>
      <c r="GM2" s="1569"/>
      <c r="GN2" s="1569"/>
      <c r="GO2" s="1569"/>
      <c r="GP2" s="1569"/>
      <c r="GQ2" s="1569"/>
      <c r="GR2" s="1569"/>
      <c r="GS2" s="1569"/>
      <c r="GT2" s="1569"/>
      <c r="GU2" s="1569"/>
      <c r="GV2" s="1569"/>
      <c r="GW2" s="1569"/>
      <c r="GX2" s="1569"/>
      <c r="GY2" s="1569"/>
      <c r="GZ2" s="1569"/>
      <c r="HA2" s="1569"/>
      <c r="HB2" s="1569"/>
      <c r="HC2" s="1569"/>
      <c r="HD2" s="1569"/>
      <c r="HE2" s="1569"/>
      <c r="HF2" s="1569"/>
      <c r="HG2" s="1569"/>
      <c r="HH2" s="1569"/>
      <c r="HI2" s="1569"/>
      <c r="HJ2" s="1569"/>
      <c r="HK2" s="1569"/>
      <c r="HL2" s="1569"/>
      <c r="HM2" s="1569"/>
      <c r="HN2" s="1569"/>
      <c r="HO2" s="1569"/>
      <c r="HP2" s="1569"/>
      <c r="HQ2" s="1569"/>
      <c r="HR2" s="1569"/>
      <c r="HS2" s="1569"/>
      <c r="HT2" s="1569"/>
      <c r="HU2" s="1569"/>
      <c r="HV2" s="1569"/>
      <c r="HW2" s="1569"/>
      <c r="HX2" s="1569"/>
      <c r="HY2" s="1569"/>
      <c r="HZ2" s="1569"/>
      <c r="IA2" s="1569"/>
      <c r="IB2" s="1569"/>
      <c r="IC2" s="1569"/>
      <c r="ID2" s="1569"/>
      <c r="IE2" s="1569"/>
      <c r="IF2" s="1569"/>
      <c r="IG2" s="1569"/>
      <c r="IH2" s="1569"/>
      <c r="II2" s="1569"/>
      <c r="IJ2" s="1569"/>
      <c r="IK2" s="1569"/>
      <c r="IL2" s="1569"/>
      <c r="IM2" s="1569"/>
      <c r="IN2" s="1569"/>
      <c r="IO2" s="1569"/>
      <c r="IP2" s="1569"/>
      <c r="IQ2" s="1569"/>
      <c r="IR2" s="1569"/>
      <c r="IS2" s="1569"/>
      <c r="IT2" s="1569"/>
      <c r="IU2" s="1569"/>
      <c r="IV2" s="1569"/>
    </row>
    <row r="3" spans="1:256" s="625" customFormat="1" ht="15" customHeight="1" thickBot="1" x14ac:dyDescent="0.3">
      <c r="A3" s="663"/>
      <c r="B3" s="663"/>
      <c r="C3" s="663"/>
      <c r="D3" s="663"/>
      <c r="E3" s="663"/>
      <c r="F3" s="663"/>
      <c r="G3" s="663"/>
      <c r="H3" s="663"/>
      <c r="I3" s="663"/>
      <c r="J3" s="663"/>
      <c r="K3" s="663"/>
      <c r="L3" s="663"/>
      <c r="M3" s="663"/>
      <c r="N3" s="957"/>
      <c r="P3" s="663"/>
      <c r="Q3" s="663"/>
      <c r="R3" s="663"/>
    </row>
    <row r="4" spans="1:256" ht="15" customHeight="1" thickBot="1" x14ac:dyDescent="0.3">
      <c r="A4" s="958" t="s">
        <v>65</v>
      </c>
      <c r="B4" s="959"/>
      <c r="C4" s="959"/>
      <c r="D4" s="959"/>
      <c r="E4" s="960"/>
      <c r="F4" s="960"/>
      <c r="G4" s="961" t="s">
        <v>66</v>
      </c>
      <c r="H4" s="962" t="s">
        <v>67</v>
      </c>
      <c r="I4" s="962" t="s">
        <v>68</v>
      </c>
      <c r="J4" s="962" t="s">
        <v>69</v>
      </c>
      <c r="K4" s="962" t="s">
        <v>70</v>
      </c>
      <c r="L4" s="962" t="s">
        <v>71</v>
      </c>
      <c r="M4" s="963" t="s">
        <v>72</v>
      </c>
      <c r="N4" s="960"/>
      <c r="P4" s="960"/>
      <c r="Q4" s="960"/>
      <c r="R4" s="960"/>
      <c r="U4" s="964"/>
    </row>
    <row r="5" spans="1:256" ht="15" customHeight="1" x14ac:dyDescent="0.25">
      <c r="A5" s="965" t="s">
        <v>73</v>
      </c>
      <c r="B5" s="959"/>
      <c r="C5" s="959"/>
      <c r="D5" s="959"/>
      <c r="E5" s="966" t="s">
        <v>74</v>
      </c>
      <c r="F5" s="966"/>
      <c r="G5" s="967"/>
      <c r="H5" s="968"/>
      <c r="I5" s="968"/>
      <c r="J5" s="968"/>
      <c r="K5" s="968"/>
      <c r="L5" s="968"/>
      <c r="M5" s="969"/>
      <c r="N5" s="960"/>
      <c r="P5" s="960"/>
      <c r="Q5" s="960"/>
      <c r="R5" s="960"/>
      <c r="U5" s="964"/>
    </row>
    <row r="6" spans="1:256" ht="15" customHeight="1" x14ac:dyDescent="0.25">
      <c r="A6" s="970" t="s">
        <v>118</v>
      </c>
      <c r="B6" s="960"/>
      <c r="C6" s="960"/>
      <c r="D6" s="971"/>
      <c r="E6" s="505">
        <v>2.5000000000000001E-2</v>
      </c>
      <c r="F6" s="972" t="s">
        <v>75</v>
      </c>
      <c r="G6" s="2">
        <f>'8A Rents'!K15</f>
        <v>0</v>
      </c>
      <c r="H6" s="3">
        <f t="shared" ref="H6:M6" si="0">+G6+(G6*$E$6)</f>
        <v>0</v>
      </c>
      <c r="I6" s="3">
        <f t="shared" si="0"/>
        <v>0</v>
      </c>
      <c r="J6" s="3">
        <f t="shared" si="0"/>
        <v>0</v>
      </c>
      <c r="K6" s="3">
        <f t="shared" si="0"/>
        <v>0</v>
      </c>
      <c r="L6" s="3">
        <f t="shared" si="0"/>
        <v>0</v>
      </c>
      <c r="M6" s="4">
        <f t="shared" si="0"/>
        <v>0</v>
      </c>
      <c r="N6" s="960"/>
      <c r="U6" s="964"/>
    </row>
    <row r="7" spans="1:256" ht="15" customHeight="1" x14ac:dyDescent="0.25">
      <c r="A7" s="501" t="s">
        <v>119</v>
      </c>
      <c r="B7" s="502"/>
      <c r="C7" s="502"/>
      <c r="D7" s="971"/>
      <c r="E7" s="960"/>
      <c r="F7" s="959"/>
      <c r="G7" s="507">
        <v>0</v>
      </c>
      <c r="H7" s="5">
        <f t="shared" ref="H7:M8" si="1">G7+(G7*$E$6)</f>
        <v>0</v>
      </c>
      <c r="I7" s="5">
        <f t="shared" si="1"/>
        <v>0</v>
      </c>
      <c r="J7" s="5">
        <f t="shared" si="1"/>
        <v>0</v>
      </c>
      <c r="K7" s="5">
        <f t="shared" si="1"/>
        <v>0</v>
      </c>
      <c r="L7" s="5">
        <f t="shared" si="1"/>
        <v>0</v>
      </c>
      <c r="M7" s="6">
        <f t="shared" si="1"/>
        <v>0</v>
      </c>
      <c r="N7" s="960"/>
      <c r="U7" s="964"/>
    </row>
    <row r="8" spans="1:256" ht="15" customHeight="1" x14ac:dyDescent="0.25">
      <c r="A8" s="503" t="s">
        <v>119</v>
      </c>
      <c r="B8" s="504"/>
      <c r="C8" s="504"/>
      <c r="D8" s="977"/>
      <c r="E8" s="978"/>
      <c r="F8" s="513"/>
      <c r="G8" s="508">
        <v>0</v>
      </c>
      <c r="H8" s="7">
        <f t="shared" si="1"/>
        <v>0</v>
      </c>
      <c r="I8" s="7">
        <f t="shared" si="1"/>
        <v>0</v>
      </c>
      <c r="J8" s="7">
        <f t="shared" si="1"/>
        <v>0</v>
      </c>
      <c r="K8" s="7">
        <f t="shared" si="1"/>
        <v>0</v>
      </c>
      <c r="L8" s="7">
        <f t="shared" si="1"/>
        <v>0</v>
      </c>
      <c r="M8" s="8">
        <f t="shared" si="1"/>
        <v>0</v>
      </c>
      <c r="N8" s="960"/>
      <c r="U8" s="964"/>
    </row>
    <row r="9" spans="1:256" ht="15" customHeight="1" x14ac:dyDescent="0.25">
      <c r="A9" s="958" t="s">
        <v>76</v>
      </c>
      <c r="B9" s="959"/>
      <c r="C9" s="959"/>
      <c r="D9" s="959"/>
      <c r="E9" s="960"/>
      <c r="F9" s="979" t="s">
        <v>1</v>
      </c>
      <c r="G9" s="9">
        <f>SUM(G6:G8)</f>
        <v>0</v>
      </c>
      <c r="H9" s="5">
        <f t="shared" ref="H9:M9" si="2">SUM(H6:H8)</f>
        <v>0</v>
      </c>
      <c r="I9" s="5">
        <f t="shared" si="2"/>
        <v>0</v>
      </c>
      <c r="J9" s="5">
        <f t="shared" si="2"/>
        <v>0</v>
      </c>
      <c r="K9" s="5">
        <f t="shared" si="2"/>
        <v>0</v>
      </c>
      <c r="L9" s="5">
        <f t="shared" si="2"/>
        <v>0</v>
      </c>
      <c r="M9" s="6">
        <f t="shared" si="2"/>
        <v>0</v>
      </c>
      <c r="N9" s="960"/>
      <c r="U9" s="964"/>
    </row>
    <row r="10" spans="1:256" ht="15" customHeight="1" x14ac:dyDescent="0.25">
      <c r="A10" s="958"/>
      <c r="B10" s="959"/>
      <c r="C10" s="959"/>
      <c r="D10" s="959"/>
      <c r="E10" s="960"/>
      <c r="F10" s="979"/>
      <c r="G10" s="980"/>
      <c r="H10" s="975"/>
      <c r="I10" s="975"/>
      <c r="J10" s="975"/>
      <c r="K10" s="975"/>
      <c r="L10" s="975"/>
      <c r="M10" s="976"/>
      <c r="N10" s="960"/>
      <c r="U10" s="964"/>
    </row>
    <row r="11" spans="1:256" ht="15" customHeight="1" thickBot="1" x14ac:dyDescent="0.3">
      <c r="A11" s="981" t="s">
        <v>77</v>
      </c>
      <c r="B11" s="982"/>
      <c r="C11" s="982"/>
      <c r="D11" s="983"/>
      <c r="E11" s="506">
        <v>0.05</v>
      </c>
      <c r="F11" s="984" t="s">
        <v>75</v>
      </c>
      <c r="G11" s="985">
        <f t="shared" ref="G11:M11" si="3">-G9*$E$11</f>
        <v>0</v>
      </c>
      <c r="H11" s="986">
        <f t="shared" si="3"/>
        <v>0</v>
      </c>
      <c r="I11" s="986">
        <f t="shared" si="3"/>
        <v>0</v>
      </c>
      <c r="J11" s="986">
        <f t="shared" si="3"/>
        <v>0</v>
      </c>
      <c r="K11" s="986">
        <f t="shared" si="3"/>
        <v>0</v>
      </c>
      <c r="L11" s="986">
        <f t="shared" si="3"/>
        <v>0</v>
      </c>
      <c r="M11" s="987">
        <f t="shared" si="3"/>
        <v>0</v>
      </c>
      <c r="N11" s="960"/>
      <c r="U11" s="964"/>
    </row>
    <row r="12" spans="1:256" ht="15" customHeight="1" thickTop="1" thickBot="1" x14ac:dyDescent="0.3">
      <c r="A12" s="988" t="s">
        <v>78</v>
      </c>
      <c r="B12" s="959"/>
      <c r="C12" s="959"/>
      <c r="D12" s="959"/>
      <c r="E12" s="960"/>
      <c r="F12" s="979" t="s">
        <v>1</v>
      </c>
      <c r="G12" s="989">
        <f t="shared" ref="G12:M12" si="4">SUM(G9, G11,)</f>
        <v>0</v>
      </c>
      <c r="H12" s="990">
        <f t="shared" si="4"/>
        <v>0</v>
      </c>
      <c r="I12" s="990">
        <f t="shared" si="4"/>
        <v>0</v>
      </c>
      <c r="J12" s="990">
        <f t="shared" si="4"/>
        <v>0</v>
      </c>
      <c r="K12" s="990">
        <f t="shared" si="4"/>
        <v>0</v>
      </c>
      <c r="L12" s="990">
        <f t="shared" si="4"/>
        <v>0</v>
      </c>
      <c r="M12" s="991">
        <f t="shared" si="4"/>
        <v>0</v>
      </c>
      <c r="N12" s="960"/>
      <c r="U12" s="964"/>
    </row>
    <row r="13" spans="1:256" ht="15" customHeight="1" x14ac:dyDescent="0.25">
      <c r="A13" s="992"/>
      <c r="B13" s="959"/>
      <c r="C13" s="959"/>
      <c r="D13" s="959"/>
      <c r="E13" s="959"/>
      <c r="F13" s="979"/>
      <c r="G13" s="993"/>
      <c r="H13" s="993"/>
      <c r="I13" s="993"/>
      <c r="J13" s="993"/>
      <c r="K13" s="993"/>
      <c r="L13" s="993"/>
      <c r="M13" s="993"/>
      <c r="N13" s="960"/>
      <c r="U13" s="964"/>
    </row>
    <row r="14" spans="1:256" ht="15" customHeight="1" x14ac:dyDescent="0.25">
      <c r="A14" s="958" t="s">
        <v>79</v>
      </c>
      <c r="B14" s="959"/>
      <c r="C14" s="959"/>
      <c r="D14" s="994" t="s">
        <v>74</v>
      </c>
      <c r="E14" s="994"/>
      <c r="F14" s="959"/>
      <c r="G14" s="993"/>
      <c r="H14" s="993"/>
      <c r="I14" s="993"/>
      <c r="J14" s="993"/>
      <c r="K14" s="993"/>
      <c r="L14" s="993"/>
      <c r="M14" s="993"/>
      <c r="N14" s="960"/>
      <c r="U14" s="964"/>
    </row>
    <row r="15" spans="1:256" ht="15" customHeight="1" thickBot="1" x14ac:dyDescent="0.3">
      <c r="A15" s="965" t="s">
        <v>80</v>
      </c>
      <c r="B15" s="960"/>
      <c r="C15" s="959"/>
      <c r="D15" s="505">
        <v>3.5000000000000003E-2</v>
      </c>
      <c r="E15" s="960"/>
      <c r="F15" s="995" t="s">
        <v>81</v>
      </c>
      <c r="G15" s="992"/>
      <c r="H15" s="996"/>
      <c r="I15" s="996"/>
      <c r="J15" s="993"/>
      <c r="K15" s="993"/>
      <c r="L15" s="993"/>
      <c r="M15" s="993"/>
      <c r="N15" s="960"/>
      <c r="U15" s="964"/>
    </row>
    <row r="16" spans="1:256" ht="15" customHeight="1" x14ac:dyDescent="0.25">
      <c r="A16" s="997" t="s">
        <v>87</v>
      </c>
      <c r="B16" s="959"/>
      <c r="C16" s="960"/>
      <c r="D16" s="960"/>
      <c r="E16" s="960"/>
      <c r="F16" s="16" t="e">
        <f>G16/'8A Rents'!$D$15</f>
        <v>#DIV/0!</v>
      </c>
      <c r="G16" s="509">
        <v>0</v>
      </c>
      <c r="H16" s="17">
        <f t="shared" ref="H16:M36" si="5">G16+(G16*$D$15)</f>
        <v>0</v>
      </c>
      <c r="I16" s="17">
        <f t="shared" si="5"/>
        <v>0</v>
      </c>
      <c r="J16" s="17">
        <f t="shared" si="5"/>
        <v>0</v>
      </c>
      <c r="K16" s="17">
        <f t="shared" si="5"/>
        <v>0</v>
      </c>
      <c r="L16" s="17">
        <f t="shared" si="5"/>
        <v>0</v>
      </c>
      <c r="M16" s="18">
        <f t="shared" si="5"/>
        <v>0</v>
      </c>
      <c r="N16" s="999"/>
      <c r="U16" s="964"/>
    </row>
    <row r="17" spans="1:21" ht="15" customHeight="1" x14ac:dyDescent="0.25">
      <c r="A17" s="997" t="s">
        <v>86</v>
      </c>
      <c r="B17" s="959"/>
      <c r="C17" s="960"/>
      <c r="D17" s="959"/>
      <c r="E17" s="960"/>
      <c r="F17" s="16" t="e">
        <f>G17/'8A Rents'!$D$15</f>
        <v>#DIV/0!</v>
      </c>
      <c r="G17" s="510">
        <v>0</v>
      </c>
      <c r="H17" s="3">
        <f t="shared" si="5"/>
        <v>0</v>
      </c>
      <c r="I17" s="3">
        <f t="shared" si="5"/>
        <v>0</v>
      </c>
      <c r="J17" s="3">
        <f t="shared" si="5"/>
        <v>0</v>
      </c>
      <c r="K17" s="3">
        <f t="shared" si="5"/>
        <v>0</v>
      </c>
      <c r="L17" s="3">
        <f t="shared" si="5"/>
        <v>0</v>
      </c>
      <c r="M17" s="4">
        <f t="shared" si="5"/>
        <v>0</v>
      </c>
      <c r="N17" s="999"/>
      <c r="U17" s="964"/>
    </row>
    <row r="18" spans="1:21" ht="15" customHeight="1" x14ac:dyDescent="0.25">
      <c r="A18" s="997" t="s">
        <v>89</v>
      </c>
      <c r="B18" s="959"/>
      <c r="C18" s="960"/>
      <c r="D18" s="959"/>
      <c r="E18" s="960"/>
      <c r="F18" s="16" t="e">
        <f>G18/'8A Rents'!$D$15</f>
        <v>#DIV/0!</v>
      </c>
      <c r="G18" s="510">
        <v>0</v>
      </c>
      <c r="H18" s="3">
        <f t="shared" si="5"/>
        <v>0</v>
      </c>
      <c r="I18" s="3">
        <f t="shared" si="5"/>
        <v>0</v>
      </c>
      <c r="J18" s="3">
        <f t="shared" si="5"/>
        <v>0</v>
      </c>
      <c r="K18" s="3">
        <f t="shared" si="5"/>
        <v>0</v>
      </c>
      <c r="L18" s="3">
        <f t="shared" si="5"/>
        <v>0</v>
      </c>
      <c r="M18" s="4">
        <f t="shared" si="5"/>
        <v>0</v>
      </c>
      <c r="N18" s="960"/>
      <c r="U18" s="964"/>
    </row>
    <row r="19" spans="1:21" ht="15" customHeight="1" x14ac:dyDescent="0.25">
      <c r="A19" s="997" t="s">
        <v>741</v>
      </c>
      <c r="B19" s="959"/>
      <c r="C19" s="960"/>
      <c r="D19" s="959"/>
      <c r="E19" s="960"/>
      <c r="F19" s="16" t="e">
        <f>G19/'8A Rents'!$D$15</f>
        <v>#DIV/0!</v>
      </c>
      <c r="G19" s="510">
        <v>0</v>
      </c>
      <c r="H19" s="3">
        <f t="shared" ref="H19:H27" si="6">G19+(G19*$D$15)</f>
        <v>0</v>
      </c>
      <c r="I19" s="3">
        <f t="shared" ref="I19:I27" si="7">H19+(H19*$D$15)</f>
        <v>0</v>
      </c>
      <c r="J19" s="3">
        <f t="shared" ref="J19:J27" si="8">I19+(I19*$D$15)</f>
        <v>0</v>
      </c>
      <c r="K19" s="3">
        <f t="shared" ref="K19:K27" si="9">J19+(J19*$D$15)</f>
        <v>0</v>
      </c>
      <c r="L19" s="3">
        <f t="shared" ref="L19:L27" si="10">K19+(K19*$D$15)</f>
        <v>0</v>
      </c>
      <c r="M19" s="4">
        <f t="shared" ref="M19:M27" si="11">L19+(L19*$D$15)</f>
        <v>0</v>
      </c>
      <c r="N19" s="960"/>
      <c r="U19" s="964"/>
    </row>
    <row r="20" spans="1:21" ht="15" customHeight="1" x14ac:dyDescent="0.25">
      <c r="A20" s="997" t="s">
        <v>88</v>
      </c>
      <c r="B20" s="959"/>
      <c r="C20" s="960"/>
      <c r="D20" s="959"/>
      <c r="E20" s="960"/>
      <c r="F20" s="16" t="e">
        <f>G20/'8A Rents'!$D$15</f>
        <v>#DIV/0!</v>
      </c>
      <c r="G20" s="510">
        <v>0</v>
      </c>
      <c r="H20" s="3">
        <f t="shared" si="6"/>
        <v>0</v>
      </c>
      <c r="I20" s="3">
        <f t="shared" si="7"/>
        <v>0</v>
      </c>
      <c r="J20" s="3">
        <f t="shared" si="8"/>
        <v>0</v>
      </c>
      <c r="K20" s="3">
        <f t="shared" si="9"/>
        <v>0</v>
      </c>
      <c r="L20" s="3">
        <f t="shared" si="10"/>
        <v>0</v>
      </c>
      <c r="M20" s="4">
        <f t="shared" si="11"/>
        <v>0</v>
      </c>
      <c r="N20" s="960"/>
      <c r="U20" s="964"/>
    </row>
    <row r="21" spans="1:21" ht="15" customHeight="1" x14ac:dyDescent="0.25">
      <c r="A21" s="997" t="s">
        <v>91</v>
      </c>
      <c r="B21" s="959"/>
      <c r="C21" s="960"/>
      <c r="D21" s="959"/>
      <c r="E21" s="960"/>
      <c r="F21" s="16" t="e">
        <f>G21/'8A Rents'!$D$15</f>
        <v>#DIV/0!</v>
      </c>
      <c r="G21" s="510">
        <v>0</v>
      </c>
      <c r="H21" s="3">
        <f t="shared" si="6"/>
        <v>0</v>
      </c>
      <c r="I21" s="3">
        <f t="shared" si="7"/>
        <v>0</v>
      </c>
      <c r="J21" s="3">
        <f t="shared" si="8"/>
        <v>0</v>
      </c>
      <c r="K21" s="3">
        <f t="shared" si="9"/>
        <v>0</v>
      </c>
      <c r="L21" s="3">
        <f t="shared" si="10"/>
        <v>0</v>
      </c>
      <c r="M21" s="4">
        <f t="shared" si="11"/>
        <v>0</v>
      </c>
      <c r="N21" s="960"/>
      <c r="U21" s="964"/>
    </row>
    <row r="22" spans="1:21" ht="15" customHeight="1" x14ac:dyDescent="0.25">
      <c r="A22" s="997" t="s">
        <v>90</v>
      </c>
      <c r="B22" s="959"/>
      <c r="C22" s="960"/>
      <c r="D22" s="959"/>
      <c r="E22" s="960"/>
      <c r="F22" s="16" t="e">
        <f>G22/'8A Rents'!$D$15</f>
        <v>#DIV/0!</v>
      </c>
      <c r="G22" s="510">
        <v>0</v>
      </c>
      <c r="H22" s="3">
        <f t="shared" si="6"/>
        <v>0</v>
      </c>
      <c r="I22" s="3">
        <f t="shared" si="7"/>
        <v>0</v>
      </c>
      <c r="J22" s="3">
        <f t="shared" si="8"/>
        <v>0</v>
      </c>
      <c r="K22" s="3">
        <f t="shared" si="9"/>
        <v>0</v>
      </c>
      <c r="L22" s="3">
        <f t="shared" si="10"/>
        <v>0</v>
      </c>
      <c r="M22" s="4">
        <f t="shared" si="11"/>
        <v>0</v>
      </c>
      <c r="N22" s="960"/>
      <c r="U22" s="964"/>
    </row>
    <row r="23" spans="1:21" ht="15" customHeight="1" x14ac:dyDescent="0.25">
      <c r="A23" s="997" t="s">
        <v>742</v>
      </c>
      <c r="B23" s="959"/>
      <c r="C23" s="960"/>
      <c r="D23" s="959"/>
      <c r="E23" s="960"/>
      <c r="F23" s="16" t="e">
        <f>G23/'8A Rents'!$D$15</f>
        <v>#DIV/0!</v>
      </c>
      <c r="G23" s="510">
        <v>0</v>
      </c>
      <c r="H23" s="3">
        <f t="shared" si="6"/>
        <v>0</v>
      </c>
      <c r="I23" s="3">
        <f t="shared" si="7"/>
        <v>0</v>
      </c>
      <c r="J23" s="3">
        <f t="shared" si="8"/>
        <v>0</v>
      </c>
      <c r="K23" s="3">
        <f t="shared" si="9"/>
        <v>0</v>
      </c>
      <c r="L23" s="3">
        <f t="shared" si="10"/>
        <v>0</v>
      </c>
      <c r="M23" s="4">
        <f t="shared" si="11"/>
        <v>0</v>
      </c>
      <c r="N23" s="960"/>
      <c r="U23" s="964"/>
    </row>
    <row r="24" spans="1:21" ht="15" customHeight="1" x14ac:dyDescent="0.25">
      <c r="A24" s="997" t="s">
        <v>743</v>
      </c>
      <c r="B24" s="959"/>
      <c r="C24" s="960"/>
      <c r="D24" s="959"/>
      <c r="E24" s="960"/>
      <c r="F24" s="16" t="e">
        <f>G24/'8A Rents'!$D$15</f>
        <v>#DIV/0!</v>
      </c>
      <c r="G24" s="510">
        <v>0</v>
      </c>
      <c r="H24" s="3">
        <f t="shared" si="6"/>
        <v>0</v>
      </c>
      <c r="I24" s="3">
        <f t="shared" si="7"/>
        <v>0</v>
      </c>
      <c r="J24" s="3">
        <f t="shared" si="8"/>
        <v>0</v>
      </c>
      <c r="K24" s="3">
        <f t="shared" si="9"/>
        <v>0</v>
      </c>
      <c r="L24" s="3">
        <f t="shared" si="10"/>
        <v>0</v>
      </c>
      <c r="M24" s="4">
        <f t="shared" si="11"/>
        <v>0</v>
      </c>
      <c r="N24" s="960"/>
      <c r="U24" s="964"/>
    </row>
    <row r="25" spans="1:21" ht="15" customHeight="1" x14ac:dyDescent="0.25">
      <c r="A25" s="997" t="s">
        <v>744</v>
      </c>
      <c r="B25" s="959"/>
      <c r="C25" s="960"/>
      <c r="D25" s="959"/>
      <c r="E25" s="960"/>
      <c r="F25" s="16" t="e">
        <f>G25/'8A Rents'!$D$15</f>
        <v>#DIV/0!</v>
      </c>
      <c r="G25" s="510">
        <v>0</v>
      </c>
      <c r="H25" s="3">
        <f t="shared" si="6"/>
        <v>0</v>
      </c>
      <c r="I25" s="3">
        <f t="shared" si="7"/>
        <v>0</v>
      </c>
      <c r="J25" s="3">
        <f t="shared" si="8"/>
        <v>0</v>
      </c>
      <c r="K25" s="3">
        <f t="shared" si="9"/>
        <v>0</v>
      </c>
      <c r="L25" s="3">
        <f t="shared" si="10"/>
        <v>0</v>
      </c>
      <c r="M25" s="4">
        <f t="shared" si="11"/>
        <v>0</v>
      </c>
      <c r="N25" s="960"/>
      <c r="U25" s="964"/>
    </row>
    <row r="26" spans="1:21" ht="15" customHeight="1" x14ac:dyDescent="0.25">
      <c r="A26" s="997" t="s">
        <v>85</v>
      </c>
      <c r="B26" s="959"/>
      <c r="C26" s="960"/>
      <c r="D26" s="959"/>
      <c r="E26" s="960"/>
      <c r="F26" s="16" t="e">
        <f>G26/'8A Rents'!$D$15</f>
        <v>#DIV/0!</v>
      </c>
      <c r="G26" s="510">
        <v>0</v>
      </c>
      <c r="H26" s="3">
        <f t="shared" si="6"/>
        <v>0</v>
      </c>
      <c r="I26" s="3">
        <f t="shared" si="7"/>
        <v>0</v>
      </c>
      <c r="J26" s="3">
        <f t="shared" si="8"/>
        <v>0</v>
      </c>
      <c r="K26" s="3">
        <f t="shared" si="9"/>
        <v>0</v>
      </c>
      <c r="L26" s="3">
        <f t="shared" si="10"/>
        <v>0</v>
      </c>
      <c r="M26" s="4">
        <f t="shared" si="11"/>
        <v>0</v>
      </c>
      <c r="N26" s="960"/>
      <c r="U26" s="964"/>
    </row>
    <row r="27" spans="1:21" ht="15" customHeight="1" x14ac:dyDescent="0.25">
      <c r="A27" s="997" t="s">
        <v>328</v>
      </c>
      <c r="B27" s="959"/>
      <c r="C27" s="960"/>
      <c r="D27" s="959"/>
      <c r="E27" s="960"/>
      <c r="F27" s="16" t="e">
        <f>G27/'8A Rents'!$D$15</f>
        <v>#DIV/0!</v>
      </c>
      <c r="G27" s="510">
        <v>0</v>
      </c>
      <c r="H27" s="3">
        <f t="shared" si="6"/>
        <v>0</v>
      </c>
      <c r="I27" s="3">
        <f t="shared" si="7"/>
        <v>0</v>
      </c>
      <c r="J27" s="3">
        <f t="shared" si="8"/>
        <v>0</v>
      </c>
      <c r="K27" s="3">
        <f t="shared" si="9"/>
        <v>0</v>
      </c>
      <c r="L27" s="3">
        <f t="shared" si="10"/>
        <v>0</v>
      </c>
      <c r="M27" s="4">
        <f t="shared" si="11"/>
        <v>0</v>
      </c>
      <c r="N27" s="960"/>
      <c r="U27" s="964"/>
    </row>
    <row r="28" spans="1:21" ht="15" customHeight="1" x14ac:dyDescent="0.25">
      <c r="A28" s="997" t="s">
        <v>745</v>
      </c>
      <c r="B28" s="959"/>
      <c r="C28" s="960"/>
      <c r="D28" s="959"/>
      <c r="E28" s="960"/>
      <c r="F28" s="16" t="e">
        <f>G28/'8A Rents'!$D$15</f>
        <v>#DIV/0!</v>
      </c>
      <c r="G28" s="510">
        <v>0</v>
      </c>
      <c r="H28" s="3">
        <f t="shared" si="5"/>
        <v>0</v>
      </c>
      <c r="I28" s="3">
        <f t="shared" si="5"/>
        <v>0</v>
      </c>
      <c r="J28" s="3">
        <f t="shared" si="5"/>
        <v>0</v>
      </c>
      <c r="K28" s="3">
        <f t="shared" si="5"/>
        <v>0</v>
      </c>
      <c r="L28" s="3">
        <f t="shared" si="5"/>
        <v>0</v>
      </c>
      <c r="M28" s="4">
        <f t="shared" si="5"/>
        <v>0</v>
      </c>
      <c r="N28" s="960"/>
      <c r="U28" s="964"/>
    </row>
    <row r="29" spans="1:21" ht="15" customHeight="1" x14ac:dyDescent="0.25">
      <c r="A29" s="997" t="s">
        <v>746</v>
      </c>
      <c r="B29" s="959"/>
      <c r="C29" s="960"/>
      <c r="D29" s="959"/>
      <c r="E29" s="960"/>
      <c r="F29" s="16" t="e">
        <f>G29/'8A Rents'!$D$15</f>
        <v>#DIV/0!</v>
      </c>
      <c r="G29" s="510">
        <v>0</v>
      </c>
      <c r="H29" s="3">
        <f t="shared" si="5"/>
        <v>0</v>
      </c>
      <c r="I29" s="3">
        <f t="shared" si="5"/>
        <v>0</v>
      </c>
      <c r="J29" s="3">
        <f t="shared" si="5"/>
        <v>0</v>
      </c>
      <c r="K29" s="3">
        <f t="shared" si="5"/>
        <v>0</v>
      </c>
      <c r="L29" s="3">
        <f t="shared" si="5"/>
        <v>0</v>
      </c>
      <c r="M29" s="4">
        <f t="shared" si="5"/>
        <v>0</v>
      </c>
      <c r="N29" s="960"/>
      <c r="U29" s="964"/>
    </row>
    <row r="30" spans="1:21" ht="15" customHeight="1" x14ac:dyDescent="0.25">
      <c r="A30" s="997" t="s">
        <v>747</v>
      </c>
      <c r="B30" s="959"/>
      <c r="C30" s="960"/>
      <c r="D30" s="959"/>
      <c r="E30" s="960"/>
      <c r="F30" s="16" t="e">
        <f>G30/'8A Rents'!$D$15</f>
        <v>#DIV/0!</v>
      </c>
      <c r="G30" s="510">
        <v>0</v>
      </c>
      <c r="H30" s="3">
        <f t="shared" si="5"/>
        <v>0</v>
      </c>
      <c r="I30" s="3">
        <f t="shared" si="5"/>
        <v>0</v>
      </c>
      <c r="J30" s="3">
        <f t="shared" si="5"/>
        <v>0</v>
      </c>
      <c r="K30" s="3">
        <f t="shared" si="5"/>
        <v>0</v>
      </c>
      <c r="L30" s="3">
        <f t="shared" si="5"/>
        <v>0</v>
      </c>
      <c r="M30" s="4">
        <f t="shared" si="5"/>
        <v>0</v>
      </c>
      <c r="N30" s="960"/>
      <c r="U30" s="964"/>
    </row>
    <row r="31" spans="1:21" ht="15" customHeight="1" x14ac:dyDescent="0.25">
      <c r="A31" s="997" t="s">
        <v>83</v>
      </c>
      <c r="B31" s="959"/>
      <c r="C31" s="960"/>
      <c r="D31" s="959"/>
      <c r="E31" s="960"/>
      <c r="F31" s="16" t="e">
        <f>G31/'8A Rents'!$D$15</f>
        <v>#DIV/0!</v>
      </c>
      <c r="G31" s="510">
        <v>0</v>
      </c>
      <c r="H31" s="3">
        <f t="shared" si="5"/>
        <v>0</v>
      </c>
      <c r="I31" s="3">
        <f t="shared" si="5"/>
        <v>0</v>
      </c>
      <c r="J31" s="3">
        <f t="shared" si="5"/>
        <v>0</v>
      </c>
      <c r="K31" s="3">
        <f t="shared" si="5"/>
        <v>0</v>
      </c>
      <c r="L31" s="3">
        <f t="shared" si="5"/>
        <v>0</v>
      </c>
      <c r="M31" s="4">
        <f t="shared" si="5"/>
        <v>0</v>
      </c>
      <c r="N31" s="960"/>
      <c r="U31" s="964"/>
    </row>
    <row r="32" spans="1:21" ht="15" customHeight="1" x14ac:dyDescent="0.25">
      <c r="A32" s="997" t="s">
        <v>84</v>
      </c>
      <c r="B32" s="959"/>
      <c r="C32" s="960"/>
      <c r="D32" s="959"/>
      <c r="E32" s="960"/>
      <c r="F32" s="16" t="e">
        <f>G32/'8A Rents'!$D$15</f>
        <v>#DIV/0!</v>
      </c>
      <c r="G32" s="510">
        <v>0</v>
      </c>
      <c r="H32" s="3">
        <f t="shared" si="5"/>
        <v>0</v>
      </c>
      <c r="I32" s="3">
        <f t="shared" si="5"/>
        <v>0</v>
      </c>
      <c r="J32" s="3">
        <f t="shared" si="5"/>
        <v>0</v>
      </c>
      <c r="K32" s="3">
        <f t="shared" si="5"/>
        <v>0</v>
      </c>
      <c r="L32" s="3">
        <f t="shared" si="5"/>
        <v>0</v>
      </c>
      <c r="M32" s="4">
        <f t="shared" si="5"/>
        <v>0</v>
      </c>
      <c r="N32" s="960"/>
      <c r="U32" s="964"/>
    </row>
    <row r="33" spans="1:21" ht="15" customHeight="1" x14ac:dyDescent="0.25">
      <c r="A33" s="997" t="s">
        <v>82</v>
      </c>
      <c r="B33" s="959"/>
      <c r="C33" s="960"/>
      <c r="D33" s="959"/>
      <c r="E33" s="960"/>
      <c r="F33" s="16" t="e">
        <f>G33/'8A Rents'!$D$15</f>
        <v>#DIV/0!</v>
      </c>
      <c r="G33" s="510">
        <v>0</v>
      </c>
      <c r="H33" s="3">
        <f t="shared" si="5"/>
        <v>0</v>
      </c>
      <c r="I33" s="3">
        <f t="shared" si="5"/>
        <v>0</v>
      </c>
      <c r="J33" s="3">
        <f t="shared" si="5"/>
        <v>0</v>
      </c>
      <c r="K33" s="3">
        <f t="shared" si="5"/>
        <v>0</v>
      </c>
      <c r="L33" s="3">
        <f t="shared" si="5"/>
        <v>0</v>
      </c>
      <c r="M33" s="4">
        <f t="shared" si="5"/>
        <v>0</v>
      </c>
      <c r="N33" s="960"/>
      <c r="U33" s="964"/>
    </row>
    <row r="34" spans="1:21" ht="15" customHeight="1" x14ac:dyDescent="0.25">
      <c r="A34" s="997" t="s">
        <v>748</v>
      </c>
      <c r="B34" s="959"/>
      <c r="C34" s="960"/>
      <c r="D34" s="959"/>
      <c r="E34" s="960"/>
      <c r="F34" s="16" t="e">
        <f>G34/'8A Rents'!$D$15</f>
        <v>#DIV/0!</v>
      </c>
      <c r="G34" s="510">
        <v>0</v>
      </c>
      <c r="H34" s="3">
        <f t="shared" si="5"/>
        <v>0</v>
      </c>
      <c r="I34" s="3">
        <f t="shared" si="5"/>
        <v>0</v>
      </c>
      <c r="J34" s="3">
        <f t="shared" si="5"/>
        <v>0</v>
      </c>
      <c r="K34" s="3">
        <f t="shared" si="5"/>
        <v>0</v>
      </c>
      <c r="L34" s="3">
        <f t="shared" si="5"/>
        <v>0</v>
      </c>
      <c r="M34" s="4">
        <f t="shared" si="5"/>
        <v>0</v>
      </c>
      <c r="N34" s="960"/>
      <c r="U34" s="964"/>
    </row>
    <row r="35" spans="1:21" ht="15" customHeight="1" x14ac:dyDescent="0.25">
      <c r="A35" s="997" t="s">
        <v>749</v>
      </c>
      <c r="B35" s="959"/>
      <c r="C35" s="960"/>
      <c r="D35" s="959"/>
      <c r="E35" s="960"/>
      <c r="F35" s="16" t="e">
        <f>G35/'8A Rents'!$D$15</f>
        <v>#DIV/0!</v>
      </c>
      <c r="G35" s="510">
        <v>0</v>
      </c>
      <c r="H35" s="3">
        <f t="shared" si="5"/>
        <v>0</v>
      </c>
      <c r="I35" s="3">
        <f t="shared" si="5"/>
        <v>0</v>
      </c>
      <c r="J35" s="3">
        <f t="shared" si="5"/>
        <v>0</v>
      </c>
      <c r="K35" s="3">
        <f t="shared" si="5"/>
        <v>0</v>
      </c>
      <c r="L35" s="3">
        <f t="shared" si="5"/>
        <v>0</v>
      </c>
      <c r="M35" s="4">
        <f t="shared" si="5"/>
        <v>0</v>
      </c>
      <c r="N35" s="960"/>
      <c r="U35" s="964"/>
    </row>
    <row r="36" spans="1:21" ht="15" customHeight="1" x14ac:dyDescent="0.25">
      <c r="A36" s="512" t="s">
        <v>92</v>
      </c>
      <c r="B36" s="513"/>
      <c r="C36" s="978"/>
      <c r="D36" s="1000"/>
      <c r="E36" s="978"/>
      <c r="F36" s="539" t="e">
        <f>G36/'8A Rents'!$D$15</f>
        <v>#DIV/0!</v>
      </c>
      <c r="G36" s="511">
        <v>0</v>
      </c>
      <c r="H36" s="19">
        <f t="shared" si="5"/>
        <v>0</v>
      </c>
      <c r="I36" s="19">
        <f t="shared" si="5"/>
        <v>0</v>
      </c>
      <c r="J36" s="19">
        <f t="shared" si="5"/>
        <v>0</v>
      </c>
      <c r="K36" s="19">
        <f t="shared" si="5"/>
        <v>0</v>
      </c>
      <c r="L36" s="19">
        <f t="shared" si="5"/>
        <v>0</v>
      </c>
      <c r="M36" s="20">
        <f t="shared" si="5"/>
        <v>0</v>
      </c>
      <c r="N36" s="960"/>
      <c r="U36" s="964"/>
    </row>
    <row r="37" spans="1:21" ht="15" customHeight="1" x14ac:dyDescent="0.25">
      <c r="A37" s="1001" t="s">
        <v>93</v>
      </c>
      <c r="B37" s="959"/>
      <c r="C37" s="960"/>
      <c r="D37" s="979"/>
      <c r="E37" s="960"/>
      <c r="F37" s="998"/>
      <c r="G37" s="2">
        <f t="shared" ref="G37:M37" si="12">SUM(G16:G36)</f>
        <v>0</v>
      </c>
      <c r="H37" s="3">
        <f t="shared" si="12"/>
        <v>0</v>
      </c>
      <c r="I37" s="3">
        <f t="shared" si="12"/>
        <v>0</v>
      </c>
      <c r="J37" s="3">
        <f t="shared" si="12"/>
        <v>0</v>
      </c>
      <c r="K37" s="3">
        <f t="shared" si="12"/>
        <v>0</v>
      </c>
      <c r="L37" s="3">
        <f t="shared" si="12"/>
        <v>0</v>
      </c>
      <c r="M37" s="4">
        <f t="shared" si="12"/>
        <v>0</v>
      </c>
      <c r="N37" s="960"/>
      <c r="U37" s="964"/>
    </row>
    <row r="38" spans="1:21" ht="15" customHeight="1" x14ac:dyDescent="0.25">
      <c r="A38" s="1002"/>
      <c r="B38" s="959"/>
      <c r="C38" s="960"/>
      <c r="D38" s="979"/>
      <c r="E38" s="960"/>
      <c r="F38" s="998"/>
      <c r="G38" s="1003"/>
      <c r="H38" s="1004"/>
      <c r="I38" s="1004"/>
      <c r="J38" s="1004"/>
      <c r="K38" s="1004"/>
      <c r="L38" s="1004"/>
      <c r="M38" s="1005"/>
      <c r="N38" s="960"/>
      <c r="U38" s="964"/>
    </row>
    <row r="39" spans="1:21" ht="15" customHeight="1" x14ac:dyDescent="0.25">
      <c r="A39" s="1006" t="s">
        <v>94</v>
      </c>
      <c r="B39" s="959"/>
      <c r="C39" s="960"/>
      <c r="D39" s="959"/>
      <c r="E39" s="960"/>
      <c r="F39" s="45" t="e">
        <f>G39/'8A Rents'!D15</f>
        <v>#DIV/0!</v>
      </c>
      <c r="G39" s="507">
        <v>0</v>
      </c>
      <c r="H39" s="3">
        <f t="shared" ref="H39:M40" si="13">G39+(G39*$D$15)</f>
        <v>0</v>
      </c>
      <c r="I39" s="3">
        <f t="shared" si="13"/>
        <v>0</v>
      </c>
      <c r="J39" s="3">
        <f t="shared" si="13"/>
        <v>0</v>
      </c>
      <c r="K39" s="3">
        <f t="shared" si="13"/>
        <v>0</v>
      </c>
      <c r="L39" s="3">
        <f t="shared" si="13"/>
        <v>0</v>
      </c>
      <c r="M39" s="4">
        <f t="shared" si="13"/>
        <v>0</v>
      </c>
      <c r="N39" s="960"/>
      <c r="U39" s="964"/>
    </row>
    <row r="40" spans="1:21" ht="15" customHeight="1" x14ac:dyDescent="0.25">
      <c r="A40" s="1007" t="s">
        <v>95</v>
      </c>
      <c r="B40" s="513"/>
      <c r="C40" s="978"/>
      <c r="D40" s="513"/>
      <c r="E40" s="978"/>
      <c r="F40" s="46" t="e">
        <f>G40/'8A Rents'!D15</f>
        <v>#DIV/0!</v>
      </c>
      <c r="G40" s="508">
        <v>0</v>
      </c>
      <c r="H40" s="19">
        <f t="shared" si="13"/>
        <v>0</v>
      </c>
      <c r="I40" s="19">
        <f t="shared" si="13"/>
        <v>0</v>
      </c>
      <c r="J40" s="19">
        <f t="shared" si="13"/>
        <v>0</v>
      </c>
      <c r="K40" s="19">
        <f t="shared" si="13"/>
        <v>0</v>
      </c>
      <c r="L40" s="19">
        <f t="shared" si="13"/>
        <v>0</v>
      </c>
      <c r="M40" s="20">
        <f t="shared" si="13"/>
        <v>0</v>
      </c>
      <c r="N40" s="960"/>
      <c r="U40" s="964"/>
    </row>
    <row r="41" spans="1:21" ht="15" customHeight="1" x14ac:dyDescent="0.25">
      <c r="A41" s="1001" t="s">
        <v>96</v>
      </c>
      <c r="B41" s="959"/>
      <c r="C41" s="959"/>
      <c r="D41" s="959"/>
      <c r="E41" s="960"/>
      <c r="F41" s="998"/>
      <c r="G41" s="2">
        <f>SUM(G39:G40)</f>
        <v>0</v>
      </c>
      <c r="H41" s="3">
        <f t="shared" ref="H41:M41" si="14">SUM(H39:H40)</f>
        <v>0</v>
      </c>
      <c r="I41" s="3">
        <f t="shared" si="14"/>
        <v>0</v>
      </c>
      <c r="J41" s="3">
        <f t="shared" si="14"/>
        <v>0</v>
      </c>
      <c r="K41" s="3">
        <f t="shared" si="14"/>
        <v>0</v>
      </c>
      <c r="L41" s="3">
        <f t="shared" si="14"/>
        <v>0</v>
      </c>
      <c r="M41" s="4">
        <f t="shared" si="14"/>
        <v>0</v>
      </c>
      <c r="N41" s="960"/>
      <c r="U41" s="964"/>
    </row>
    <row r="42" spans="1:21" ht="15" customHeight="1" thickBot="1" x14ac:dyDescent="0.3">
      <c r="A42" s="1001"/>
      <c r="B42" s="959"/>
      <c r="C42" s="959"/>
      <c r="D42" s="959"/>
      <c r="E42" s="960"/>
      <c r="F42" s="998"/>
      <c r="G42" s="1008"/>
      <c r="H42" s="1009"/>
      <c r="I42" s="1009"/>
      <c r="J42" s="1009"/>
      <c r="K42" s="1009"/>
      <c r="L42" s="1009"/>
      <c r="M42" s="1010"/>
      <c r="N42" s="960"/>
      <c r="U42" s="964"/>
    </row>
    <row r="43" spans="1:21" ht="15" customHeight="1" thickTop="1" thickBot="1" x14ac:dyDescent="0.3">
      <c r="A43" s="1011" t="s">
        <v>97</v>
      </c>
      <c r="B43" s="959"/>
      <c r="C43" s="960"/>
      <c r="D43" s="959"/>
      <c r="E43" s="1012"/>
      <c r="F43" s="1013" t="s">
        <v>1</v>
      </c>
      <c r="G43" s="21">
        <f>G37+G41</f>
        <v>0</v>
      </c>
      <c r="H43" s="22">
        <f t="shared" ref="H43:M43" si="15">H37+H41</f>
        <v>0</v>
      </c>
      <c r="I43" s="22">
        <f t="shared" si="15"/>
        <v>0</v>
      </c>
      <c r="J43" s="22">
        <f t="shared" si="15"/>
        <v>0</v>
      </c>
      <c r="K43" s="22">
        <f t="shared" si="15"/>
        <v>0</v>
      </c>
      <c r="L43" s="22">
        <f t="shared" si="15"/>
        <v>0</v>
      </c>
      <c r="M43" s="23">
        <f t="shared" si="15"/>
        <v>0</v>
      </c>
      <c r="N43" s="960"/>
      <c r="U43" s="964"/>
    </row>
    <row r="44" spans="1:21" ht="15" customHeight="1" thickBot="1" x14ac:dyDescent="0.3">
      <c r="A44" s="958"/>
      <c r="B44" s="959"/>
      <c r="C44" s="959"/>
      <c r="D44" s="959"/>
      <c r="E44" s="959"/>
      <c r="F44" s="958"/>
      <c r="G44" s="1014"/>
      <c r="H44" s="1014"/>
      <c r="I44" s="1014"/>
      <c r="J44" s="1015"/>
      <c r="K44" s="1015"/>
      <c r="L44" s="1015"/>
      <c r="M44" s="1015"/>
      <c r="N44" s="960"/>
      <c r="U44" s="964"/>
    </row>
    <row r="45" spans="1:21" ht="15" customHeight="1" thickBot="1" x14ac:dyDescent="0.3">
      <c r="A45" s="1011" t="s">
        <v>98</v>
      </c>
      <c r="B45" s="959"/>
      <c r="C45" s="959"/>
      <c r="D45" s="959"/>
      <c r="E45" s="959"/>
      <c r="F45" s="1013" t="s">
        <v>1</v>
      </c>
      <c r="G45" s="1016">
        <f t="shared" ref="G45:M45" si="16">G12-G43</f>
        <v>0</v>
      </c>
      <c r="H45" s="1017">
        <f t="shared" si="16"/>
        <v>0</v>
      </c>
      <c r="I45" s="1017">
        <f t="shared" si="16"/>
        <v>0</v>
      </c>
      <c r="J45" s="1017">
        <f t="shared" si="16"/>
        <v>0</v>
      </c>
      <c r="K45" s="1017">
        <f t="shared" si="16"/>
        <v>0</v>
      </c>
      <c r="L45" s="1017">
        <f t="shared" si="16"/>
        <v>0</v>
      </c>
      <c r="M45" s="1018">
        <f t="shared" si="16"/>
        <v>0</v>
      </c>
      <c r="N45" s="960"/>
      <c r="U45" s="964"/>
    </row>
    <row r="46" spans="1:21" ht="15" customHeight="1" x14ac:dyDescent="0.25">
      <c r="A46" s="992"/>
      <c r="B46" s="960"/>
      <c r="C46" s="960"/>
      <c r="D46" s="960"/>
      <c r="E46" s="960"/>
      <c r="F46" s="958"/>
      <c r="G46" s="996"/>
      <c r="H46" s="996"/>
      <c r="I46" s="996"/>
      <c r="J46" s="993"/>
      <c r="K46" s="993"/>
      <c r="L46" s="993"/>
      <c r="M46" s="993"/>
      <c r="N46" s="960"/>
      <c r="U46" s="964"/>
    </row>
    <row r="47" spans="1:21" ht="15" customHeight="1" thickBot="1" x14ac:dyDescent="0.3">
      <c r="A47" s="958" t="s">
        <v>99</v>
      </c>
      <c r="B47" s="959"/>
      <c r="C47" s="1019"/>
      <c r="D47" s="1019"/>
      <c r="E47" s="1020" t="s">
        <v>100</v>
      </c>
      <c r="F47" s="958"/>
      <c r="G47" s="996"/>
      <c r="H47" s="996"/>
      <c r="I47" s="996"/>
      <c r="J47" s="993"/>
      <c r="K47" s="993"/>
      <c r="L47" s="993"/>
      <c r="M47" s="993"/>
      <c r="N47" s="960"/>
      <c r="U47" s="964"/>
    </row>
    <row r="48" spans="1:21" ht="15" customHeight="1" thickTop="1" x14ac:dyDescent="0.25">
      <c r="A48" s="514" t="s">
        <v>101</v>
      </c>
      <c r="B48" s="1583"/>
      <c r="C48" s="1583"/>
      <c r="D48" s="1583"/>
      <c r="E48" s="515">
        <v>0</v>
      </c>
      <c r="F48" s="958"/>
      <c r="G48" s="520">
        <v>0</v>
      </c>
      <c r="H48" s="1021">
        <f t="shared" ref="H48:M50" si="17">+G48</f>
        <v>0</v>
      </c>
      <c r="I48" s="1021">
        <f t="shared" si="17"/>
        <v>0</v>
      </c>
      <c r="J48" s="1021">
        <f t="shared" si="17"/>
        <v>0</v>
      </c>
      <c r="K48" s="1021">
        <f t="shared" si="17"/>
        <v>0</v>
      </c>
      <c r="L48" s="1021">
        <f t="shared" si="17"/>
        <v>0</v>
      </c>
      <c r="M48" s="1022">
        <f t="shared" si="17"/>
        <v>0</v>
      </c>
      <c r="N48" s="960"/>
      <c r="U48" s="959"/>
    </row>
    <row r="49" spans="1:22" ht="15" customHeight="1" x14ac:dyDescent="0.25">
      <c r="A49" s="516" t="s">
        <v>101</v>
      </c>
      <c r="B49" s="1584"/>
      <c r="C49" s="1584"/>
      <c r="D49" s="1584"/>
      <c r="E49" s="517">
        <v>0</v>
      </c>
      <c r="F49" s="958"/>
      <c r="G49" s="507">
        <v>0</v>
      </c>
      <c r="H49" s="973">
        <f t="shared" si="17"/>
        <v>0</v>
      </c>
      <c r="I49" s="973">
        <f t="shared" si="17"/>
        <v>0</v>
      </c>
      <c r="J49" s="973">
        <f t="shared" si="17"/>
        <v>0</v>
      </c>
      <c r="K49" s="973">
        <f t="shared" si="17"/>
        <v>0</v>
      </c>
      <c r="L49" s="973">
        <f t="shared" si="17"/>
        <v>0</v>
      </c>
      <c r="M49" s="974">
        <f t="shared" si="17"/>
        <v>0</v>
      </c>
      <c r="N49" s="960"/>
      <c r="U49" s="959"/>
    </row>
    <row r="50" spans="1:22" ht="15" customHeight="1" thickBot="1" x14ac:dyDescent="0.3">
      <c r="A50" s="518" t="s">
        <v>101</v>
      </c>
      <c r="B50" s="1585"/>
      <c r="C50" s="1585"/>
      <c r="D50" s="1585"/>
      <c r="E50" s="519">
        <v>0</v>
      </c>
      <c r="F50" s="1023"/>
      <c r="G50" s="521">
        <v>0</v>
      </c>
      <c r="H50" s="1024">
        <f t="shared" si="17"/>
        <v>0</v>
      </c>
      <c r="I50" s="1024">
        <f t="shared" si="17"/>
        <v>0</v>
      </c>
      <c r="J50" s="1024">
        <f t="shared" si="17"/>
        <v>0</v>
      </c>
      <c r="K50" s="1024">
        <f t="shared" si="17"/>
        <v>0</v>
      </c>
      <c r="L50" s="1024">
        <f t="shared" si="17"/>
        <v>0</v>
      </c>
      <c r="M50" s="1025">
        <f t="shared" si="17"/>
        <v>0</v>
      </c>
      <c r="N50" s="960"/>
      <c r="U50" s="959"/>
    </row>
    <row r="51" spans="1:22" ht="15" customHeight="1" thickTop="1" thickBot="1" x14ac:dyDescent="0.3">
      <c r="A51" s="1011" t="s">
        <v>102</v>
      </c>
      <c r="B51" s="959"/>
      <c r="C51" s="959"/>
      <c r="D51" s="959"/>
      <c r="E51" s="960"/>
      <c r="F51" s="1013" t="s">
        <v>1</v>
      </c>
      <c r="G51" s="21">
        <f>SUM(G48:G50)</f>
        <v>0</v>
      </c>
      <c r="H51" s="22">
        <f t="shared" ref="H51:M51" si="18">SUM(H48:H50)</f>
        <v>0</v>
      </c>
      <c r="I51" s="22">
        <f t="shared" si="18"/>
        <v>0</v>
      </c>
      <c r="J51" s="22">
        <f t="shared" si="18"/>
        <v>0</v>
      </c>
      <c r="K51" s="22">
        <f t="shared" si="18"/>
        <v>0</v>
      </c>
      <c r="L51" s="22">
        <f t="shared" si="18"/>
        <v>0</v>
      </c>
      <c r="M51" s="23">
        <f t="shared" si="18"/>
        <v>0</v>
      </c>
      <c r="N51" s="960"/>
      <c r="U51" s="959"/>
    </row>
    <row r="52" spans="1:22" ht="15" customHeight="1" thickBot="1" x14ac:dyDescent="0.3">
      <c r="A52" s="1011"/>
      <c r="B52" s="959"/>
      <c r="C52" s="959"/>
      <c r="D52" s="959"/>
      <c r="E52" s="960"/>
      <c r="F52" s="1013"/>
      <c r="G52" s="1026"/>
      <c r="H52" s="1027"/>
      <c r="I52" s="1027"/>
      <c r="J52" s="1027"/>
      <c r="K52" s="1027"/>
      <c r="L52" s="1027"/>
      <c r="M52" s="1028"/>
      <c r="N52" s="960"/>
      <c r="U52" s="959"/>
    </row>
    <row r="53" spans="1:22" ht="15" customHeight="1" x14ac:dyDescent="0.25">
      <c r="A53" s="1011" t="s">
        <v>103</v>
      </c>
      <c r="B53" s="959"/>
      <c r="C53" s="959"/>
      <c r="D53" s="959"/>
      <c r="E53" s="960"/>
      <c r="F53" s="1013" t="s">
        <v>1</v>
      </c>
      <c r="G53" s="27">
        <f>G45-G51</f>
        <v>0</v>
      </c>
      <c r="H53" s="17">
        <f t="shared" ref="H53:M53" si="19">H45-H51</f>
        <v>0</v>
      </c>
      <c r="I53" s="17">
        <f t="shared" si="19"/>
        <v>0</v>
      </c>
      <c r="J53" s="17">
        <f t="shared" si="19"/>
        <v>0</v>
      </c>
      <c r="K53" s="17">
        <f t="shared" si="19"/>
        <v>0</v>
      </c>
      <c r="L53" s="17">
        <f t="shared" si="19"/>
        <v>0</v>
      </c>
      <c r="M53" s="18">
        <f t="shared" si="19"/>
        <v>0</v>
      </c>
      <c r="N53" s="960"/>
      <c r="U53" s="964"/>
    </row>
    <row r="54" spans="1:22" ht="15" customHeight="1" thickBot="1" x14ac:dyDescent="0.3">
      <c r="A54" s="1011" t="s">
        <v>104</v>
      </c>
      <c r="B54" s="959"/>
      <c r="C54" s="959"/>
      <c r="D54" s="959"/>
      <c r="E54" s="960"/>
      <c r="F54" s="958"/>
      <c r="G54" s="28" t="e">
        <f>+G45/G51</f>
        <v>#DIV/0!</v>
      </c>
      <c r="H54" s="29" t="e">
        <f t="shared" ref="H54:M54" si="20">+H45/H51</f>
        <v>#DIV/0!</v>
      </c>
      <c r="I54" s="29" t="e">
        <f t="shared" si="20"/>
        <v>#DIV/0!</v>
      </c>
      <c r="J54" s="29" t="e">
        <f t="shared" si="20"/>
        <v>#DIV/0!</v>
      </c>
      <c r="K54" s="29" t="e">
        <f t="shared" si="20"/>
        <v>#DIV/0!</v>
      </c>
      <c r="L54" s="29" t="e">
        <f t="shared" si="20"/>
        <v>#DIV/0!</v>
      </c>
      <c r="M54" s="30" t="e">
        <f t="shared" si="20"/>
        <v>#DIV/0!</v>
      </c>
      <c r="N54" s="960"/>
      <c r="U54" s="964"/>
    </row>
    <row r="55" spans="1:22" ht="15" customHeight="1" x14ac:dyDescent="0.25">
      <c r="A55" s="958"/>
      <c r="B55" s="959"/>
      <c r="C55" s="959"/>
      <c r="D55" s="959"/>
      <c r="E55" s="959"/>
      <c r="F55" s="958"/>
      <c r="G55" s="958"/>
      <c r="H55" s="958"/>
      <c r="I55" s="958"/>
      <c r="J55" s="958"/>
      <c r="K55" s="958"/>
      <c r="L55" s="958"/>
      <c r="M55" s="958"/>
      <c r="N55" s="960"/>
      <c r="U55" s="964"/>
    </row>
    <row r="56" spans="1:22" ht="15" customHeight="1" x14ac:dyDescent="0.25">
      <c r="A56" s="958"/>
      <c r="B56" s="959"/>
      <c r="C56" s="959"/>
      <c r="D56" s="959"/>
      <c r="E56" s="959"/>
      <c r="F56" s="958"/>
      <c r="G56" s="958"/>
      <c r="H56" s="958"/>
      <c r="I56" s="958"/>
      <c r="J56" s="958"/>
      <c r="K56" s="958"/>
      <c r="L56" s="958"/>
      <c r="M56" s="958"/>
      <c r="N56" s="960"/>
      <c r="U56" s="964"/>
    </row>
    <row r="57" spans="1:22" ht="15" customHeight="1" thickBot="1" x14ac:dyDescent="0.3">
      <c r="A57" s="959"/>
      <c r="B57" s="959"/>
      <c r="C57" s="959"/>
      <c r="D57" s="959"/>
      <c r="E57" s="959"/>
      <c r="F57" s="958"/>
      <c r="G57" s="958"/>
      <c r="H57" s="958"/>
      <c r="I57" s="958"/>
      <c r="J57" s="958"/>
      <c r="K57" s="958"/>
      <c r="L57" s="958"/>
      <c r="M57" s="958"/>
      <c r="N57" s="959"/>
      <c r="O57" s="960"/>
      <c r="V57" s="964"/>
    </row>
    <row r="58" spans="1:22" ht="15" customHeight="1" thickBot="1" x14ac:dyDescent="0.3">
      <c r="A58" s="958" t="s">
        <v>65</v>
      </c>
      <c r="B58" s="959"/>
      <c r="C58" s="959"/>
      <c r="D58" s="959"/>
      <c r="E58" s="966"/>
      <c r="F58" s="1029" t="s">
        <v>105</v>
      </c>
      <c r="G58" s="1030" t="s">
        <v>106</v>
      </c>
      <c r="H58" s="1031" t="s">
        <v>107</v>
      </c>
      <c r="I58" s="1031" t="s">
        <v>108</v>
      </c>
      <c r="J58" s="1031" t="s">
        <v>109</v>
      </c>
      <c r="K58" s="1031" t="s">
        <v>110</v>
      </c>
      <c r="L58" s="1031" t="s">
        <v>111</v>
      </c>
      <c r="M58" s="1032" t="s">
        <v>112</v>
      </c>
      <c r="N58" s="960"/>
      <c r="O58" s="960"/>
      <c r="V58" s="964"/>
    </row>
    <row r="59" spans="1:22" ht="15" customHeight="1" x14ac:dyDescent="0.25">
      <c r="A59" s="965" t="s">
        <v>73</v>
      </c>
      <c r="B59" s="959"/>
      <c r="C59" s="959"/>
      <c r="D59" s="959"/>
      <c r="E59" s="966"/>
      <c r="F59" s="967"/>
      <c r="G59" s="968"/>
      <c r="H59" s="968"/>
      <c r="I59" s="968"/>
      <c r="J59" s="968"/>
      <c r="K59" s="968"/>
      <c r="L59" s="968"/>
      <c r="M59" s="969"/>
      <c r="N59" s="960"/>
      <c r="O59" s="959"/>
      <c r="V59" s="964"/>
    </row>
    <row r="60" spans="1:22" ht="15" customHeight="1" x14ac:dyDescent="0.25">
      <c r="A60" s="970" t="s">
        <v>118</v>
      </c>
      <c r="B60" s="960"/>
      <c r="C60" s="960"/>
      <c r="D60" s="971"/>
      <c r="E60" s="1033"/>
      <c r="F60" s="31">
        <f>M6+(M6*$E$6)</f>
        <v>0</v>
      </c>
      <c r="G60" s="3">
        <f>F60+(F60*$E$6)</f>
        <v>0</v>
      </c>
      <c r="H60" s="3">
        <f t="shared" ref="H60:M60" si="21">+G60+(G60*$E$6)</f>
        <v>0</v>
      </c>
      <c r="I60" s="3">
        <f t="shared" si="21"/>
        <v>0</v>
      </c>
      <c r="J60" s="3">
        <f t="shared" si="21"/>
        <v>0</v>
      </c>
      <c r="K60" s="3">
        <f t="shared" si="21"/>
        <v>0</v>
      </c>
      <c r="L60" s="3">
        <f t="shared" si="21"/>
        <v>0</v>
      </c>
      <c r="M60" s="4">
        <f t="shared" si="21"/>
        <v>0</v>
      </c>
      <c r="N60" s="960"/>
      <c r="O60" s="957"/>
      <c r="V60" s="964"/>
    </row>
    <row r="61" spans="1:22" ht="15" customHeight="1" x14ac:dyDescent="0.25">
      <c r="A61" s="501" t="s">
        <v>119</v>
      </c>
      <c r="B61" s="502"/>
      <c r="C61" s="502"/>
      <c r="D61" s="971"/>
      <c r="E61" s="960"/>
      <c r="F61" s="32">
        <f>M7+(M7*$E$6)</f>
        <v>0</v>
      </c>
      <c r="G61" s="5">
        <f>F61+(F61*$E$6)</f>
        <v>0</v>
      </c>
      <c r="H61" s="5">
        <f t="shared" ref="H61:M62" si="22">G61+(G61*$E$6)</f>
        <v>0</v>
      </c>
      <c r="I61" s="5">
        <f t="shared" si="22"/>
        <v>0</v>
      </c>
      <c r="J61" s="5">
        <f t="shared" si="22"/>
        <v>0</v>
      </c>
      <c r="K61" s="5">
        <f t="shared" si="22"/>
        <v>0</v>
      </c>
      <c r="L61" s="5">
        <f t="shared" si="22"/>
        <v>0</v>
      </c>
      <c r="M61" s="6">
        <f t="shared" si="22"/>
        <v>0</v>
      </c>
      <c r="N61" s="960"/>
      <c r="O61" s="960"/>
      <c r="V61" s="964"/>
    </row>
    <row r="62" spans="1:22" ht="15" customHeight="1" x14ac:dyDescent="0.25">
      <c r="A62" s="503" t="s">
        <v>119</v>
      </c>
      <c r="B62" s="504"/>
      <c r="C62" s="504"/>
      <c r="D62" s="977"/>
      <c r="E62" s="978"/>
      <c r="F62" s="33">
        <f>M8+(M8*$E$6)</f>
        <v>0</v>
      </c>
      <c r="G62" s="7">
        <f>F62+(F62*$E$6)</f>
        <v>0</v>
      </c>
      <c r="H62" s="7">
        <f t="shared" si="22"/>
        <v>0</v>
      </c>
      <c r="I62" s="7">
        <f t="shared" si="22"/>
        <v>0</v>
      </c>
      <c r="J62" s="7">
        <f t="shared" si="22"/>
        <v>0</v>
      </c>
      <c r="K62" s="7">
        <f t="shared" si="22"/>
        <v>0</v>
      </c>
      <c r="L62" s="7">
        <f t="shared" si="22"/>
        <v>0</v>
      </c>
      <c r="M62" s="8">
        <f t="shared" si="22"/>
        <v>0</v>
      </c>
      <c r="N62" s="960"/>
      <c r="O62" s="960"/>
      <c r="V62" s="964"/>
    </row>
    <row r="63" spans="1:22" ht="15" customHeight="1" x14ac:dyDescent="0.25">
      <c r="A63" s="1034" t="s">
        <v>76</v>
      </c>
      <c r="B63" s="1035"/>
      <c r="C63" s="1035"/>
      <c r="D63" s="1035"/>
      <c r="E63" s="1036" t="s">
        <v>1</v>
      </c>
      <c r="F63" s="34">
        <f>SUM(F60:F62)</f>
        <v>0</v>
      </c>
      <c r="G63" s="35">
        <f t="shared" ref="G63:M63" si="23">SUM(G60:G62)</f>
        <v>0</v>
      </c>
      <c r="H63" s="35">
        <f t="shared" si="23"/>
        <v>0</v>
      </c>
      <c r="I63" s="35">
        <f t="shared" si="23"/>
        <v>0</v>
      </c>
      <c r="J63" s="35">
        <f t="shared" si="23"/>
        <v>0</v>
      </c>
      <c r="K63" s="35">
        <f t="shared" si="23"/>
        <v>0</v>
      </c>
      <c r="L63" s="35">
        <f t="shared" si="23"/>
        <v>0</v>
      </c>
      <c r="M63" s="36">
        <f t="shared" si="23"/>
        <v>0</v>
      </c>
      <c r="N63" s="960"/>
      <c r="O63" s="960"/>
      <c r="V63" s="964"/>
    </row>
    <row r="64" spans="1:22" ht="15" customHeight="1" x14ac:dyDescent="0.25">
      <c r="A64" s="958"/>
      <c r="B64" s="959"/>
      <c r="C64" s="959"/>
      <c r="D64" s="959"/>
      <c r="E64" s="1037"/>
      <c r="F64" s="34"/>
      <c r="G64" s="35"/>
      <c r="H64" s="35"/>
      <c r="I64" s="35"/>
      <c r="J64" s="35"/>
      <c r="K64" s="35"/>
      <c r="L64" s="35"/>
      <c r="M64" s="36"/>
      <c r="N64" s="960"/>
      <c r="O64" s="960"/>
      <c r="V64" s="964"/>
    </row>
    <row r="65" spans="1:22" ht="15" customHeight="1" thickBot="1" x14ac:dyDescent="0.3">
      <c r="A65" s="981" t="s">
        <v>77</v>
      </c>
      <c r="B65" s="982"/>
      <c r="C65" s="982"/>
      <c r="D65" s="983"/>
      <c r="E65" s="1038"/>
      <c r="F65" s="10">
        <f t="shared" ref="F65:M65" si="24">-F63*$E$11</f>
        <v>0</v>
      </c>
      <c r="G65" s="11">
        <f t="shared" si="24"/>
        <v>0</v>
      </c>
      <c r="H65" s="11">
        <f t="shared" si="24"/>
        <v>0</v>
      </c>
      <c r="I65" s="11">
        <f t="shared" si="24"/>
        <v>0</v>
      </c>
      <c r="J65" s="11">
        <f t="shared" si="24"/>
        <v>0</v>
      </c>
      <c r="K65" s="11">
        <f t="shared" si="24"/>
        <v>0</v>
      </c>
      <c r="L65" s="11">
        <f t="shared" si="24"/>
        <v>0</v>
      </c>
      <c r="M65" s="12">
        <f t="shared" si="24"/>
        <v>0</v>
      </c>
      <c r="N65" s="960"/>
      <c r="O65" s="960"/>
      <c r="V65" s="964"/>
    </row>
    <row r="66" spans="1:22" ht="15" customHeight="1" thickTop="1" thickBot="1" x14ac:dyDescent="0.3">
      <c r="A66" s="988" t="s">
        <v>78</v>
      </c>
      <c r="B66" s="959"/>
      <c r="C66" s="959"/>
      <c r="D66" s="959"/>
      <c r="E66" s="979" t="s">
        <v>1</v>
      </c>
      <c r="F66" s="13">
        <f t="shared" ref="F66:M66" si="25">SUM(F63,F65)</f>
        <v>0</v>
      </c>
      <c r="G66" s="14">
        <f t="shared" si="25"/>
        <v>0</v>
      </c>
      <c r="H66" s="14">
        <f t="shared" si="25"/>
        <v>0</v>
      </c>
      <c r="I66" s="14">
        <f t="shared" si="25"/>
        <v>0</v>
      </c>
      <c r="J66" s="14">
        <f t="shared" si="25"/>
        <v>0</v>
      </c>
      <c r="K66" s="14">
        <f t="shared" si="25"/>
        <v>0</v>
      </c>
      <c r="L66" s="14">
        <f t="shared" si="25"/>
        <v>0</v>
      </c>
      <c r="M66" s="15">
        <f t="shared" si="25"/>
        <v>0</v>
      </c>
      <c r="N66" s="960"/>
      <c r="O66" s="960"/>
      <c r="V66" s="964"/>
    </row>
    <row r="67" spans="1:22" ht="15" customHeight="1" x14ac:dyDescent="0.25">
      <c r="A67" s="992"/>
      <c r="B67" s="959"/>
      <c r="C67" s="959"/>
      <c r="D67" s="502"/>
      <c r="E67" s="959"/>
      <c r="F67" s="1013"/>
      <c r="G67" s="993"/>
      <c r="H67" s="993"/>
      <c r="I67" s="993"/>
      <c r="J67" s="993"/>
      <c r="K67" s="993"/>
      <c r="L67" s="993"/>
      <c r="M67" s="993"/>
      <c r="N67" s="960"/>
      <c r="O67" s="960"/>
      <c r="V67" s="964"/>
    </row>
    <row r="68" spans="1:22" ht="15" customHeight="1" x14ac:dyDescent="0.25">
      <c r="A68" s="958" t="s">
        <v>79</v>
      </c>
      <c r="B68" s="959"/>
      <c r="C68" s="959"/>
      <c r="D68" s="1039"/>
      <c r="E68" s="1040"/>
      <c r="F68" s="958"/>
      <c r="G68" s="993"/>
      <c r="H68" s="993"/>
      <c r="I68" s="993"/>
      <c r="J68" s="993"/>
      <c r="K68" s="993"/>
      <c r="L68" s="993"/>
      <c r="M68" s="993"/>
      <c r="N68" s="960"/>
      <c r="O68" s="960"/>
      <c r="V68" s="964"/>
    </row>
    <row r="69" spans="1:22" ht="15" customHeight="1" thickBot="1" x14ac:dyDescent="0.3">
      <c r="A69" s="965" t="s">
        <v>80</v>
      </c>
      <c r="B69" s="960"/>
      <c r="C69" s="959"/>
      <c r="D69" s="1033"/>
      <c r="E69" s="1041"/>
      <c r="F69" s="992"/>
      <c r="G69" s="992"/>
      <c r="H69" s="996"/>
      <c r="I69" s="996"/>
      <c r="J69" s="993"/>
      <c r="K69" s="993"/>
      <c r="L69" s="993"/>
      <c r="M69" s="993"/>
      <c r="N69" s="960"/>
      <c r="O69" s="960"/>
      <c r="V69" s="964"/>
    </row>
    <row r="70" spans="1:22" ht="15" customHeight="1" x14ac:dyDescent="0.25">
      <c r="A70" s="997" t="s">
        <v>87</v>
      </c>
      <c r="B70" s="959"/>
      <c r="C70" s="960"/>
      <c r="D70" s="1042"/>
      <c r="E70" s="1043"/>
      <c r="F70" s="378">
        <f>M16+(M16*$D$15)</f>
        <v>0</v>
      </c>
      <c r="G70" s="37">
        <f>F70+(F70*$D$15)</f>
        <v>0</v>
      </c>
      <c r="H70" s="37">
        <f t="shared" ref="H70:M70" si="26">G70+(G70*$D$15)</f>
        <v>0</v>
      </c>
      <c r="I70" s="37">
        <f t="shared" si="26"/>
        <v>0</v>
      </c>
      <c r="J70" s="37">
        <f t="shared" si="26"/>
        <v>0</v>
      </c>
      <c r="K70" s="37">
        <f t="shared" si="26"/>
        <v>0</v>
      </c>
      <c r="L70" s="37">
        <f t="shared" si="26"/>
        <v>0</v>
      </c>
      <c r="M70" s="38">
        <f t="shared" si="26"/>
        <v>0</v>
      </c>
      <c r="N70" s="960"/>
      <c r="O70" s="960"/>
      <c r="V70" s="964"/>
    </row>
    <row r="71" spans="1:22" ht="15" customHeight="1" x14ac:dyDescent="0.25">
      <c r="A71" s="997" t="s">
        <v>86</v>
      </c>
      <c r="B71" s="959"/>
      <c r="C71" s="960"/>
      <c r="D71" s="959"/>
      <c r="E71" s="1043"/>
      <c r="F71" s="379">
        <f>M17+(M17*$D$15)</f>
        <v>0</v>
      </c>
      <c r="G71" s="39">
        <f t="shared" ref="G71:M90" si="27">F71+(F71*$D$15)</f>
        <v>0</v>
      </c>
      <c r="H71" s="39">
        <f t="shared" si="27"/>
        <v>0</v>
      </c>
      <c r="I71" s="39">
        <f t="shared" si="27"/>
        <v>0</v>
      </c>
      <c r="J71" s="39">
        <f t="shared" si="27"/>
        <v>0</v>
      </c>
      <c r="K71" s="39">
        <f t="shared" si="27"/>
        <v>0</v>
      </c>
      <c r="L71" s="39">
        <f t="shared" si="27"/>
        <v>0</v>
      </c>
      <c r="M71" s="40">
        <f t="shared" si="27"/>
        <v>0</v>
      </c>
      <c r="N71" s="960"/>
      <c r="O71" s="960"/>
      <c r="V71" s="964"/>
    </row>
    <row r="72" spans="1:22" ht="15" customHeight="1" x14ac:dyDescent="0.25">
      <c r="A72" s="997" t="s">
        <v>89</v>
      </c>
      <c r="B72" s="959"/>
      <c r="C72" s="960"/>
      <c r="D72" s="959"/>
      <c r="E72" s="1043"/>
      <c r="F72" s="379">
        <f t="shared" ref="F72:F80" si="28">M18+(M18*$D$15)</f>
        <v>0</v>
      </c>
      <c r="G72" s="39">
        <f t="shared" ref="G72:G80" si="29">F72+(F72*$D$15)</f>
        <v>0</v>
      </c>
      <c r="H72" s="39">
        <f t="shared" ref="H72:H80" si="30">G72+(G72*$D$15)</f>
        <v>0</v>
      </c>
      <c r="I72" s="39">
        <f t="shared" ref="I72:I80" si="31">H72+(H72*$D$15)</f>
        <v>0</v>
      </c>
      <c r="J72" s="39">
        <f t="shared" ref="J72:J80" si="32">I72+(I72*$D$15)</f>
        <v>0</v>
      </c>
      <c r="K72" s="39">
        <f t="shared" ref="K72:K80" si="33">J72+(J72*$D$15)</f>
        <v>0</v>
      </c>
      <c r="L72" s="39">
        <f t="shared" ref="L72:L80" si="34">K72+(K72*$D$15)</f>
        <v>0</v>
      </c>
      <c r="M72" s="40">
        <f t="shared" ref="M72:M80" si="35">L72+(L72*$D$15)</f>
        <v>0</v>
      </c>
      <c r="N72" s="960"/>
      <c r="O72" s="960"/>
      <c r="V72" s="964"/>
    </row>
    <row r="73" spans="1:22" ht="15" customHeight="1" x14ac:dyDescent="0.25">
      <c r="A73" s="997" t="s">
        <v>741</v>
      </c>
      <c r="B73" s="959"/>
      <c r="C73" s="960"/>
      <c r="D73" s="959"/>
      <c r="E73" s="1043"/>
      <c r="F73" s="379">
        <f t="shared" si="28"/>
        <v>0</v>
      </c>
      <c r="G73" s="39">
        <f t="shared" si="29"/>
        <v>0</v>
      </c>
      <c r="H73" s="39">
        <f t="shared" si="30"/>
        <v>0</v>
      </c>
      <c r="I73" s="39">
        <f t="shared" si="31"/>
        <v>0</v>
      </c>
      <c r="J73" s="39">
        <f t="shared" si="32"/>
        <v>0</v>
      </c>
      <c r="K73" s="39">
        <f t="shared" si="33"/>
        <v>0</v>
      </c>
      <c r="L73" s="39">
        <f t="shared" si="34"/>
        <v>0</v>
      </c>
      <c r="M73" s="40">
        <f t="shared" si="35"/>
        <v>0</v>
      </c>
      <c r="N73" s="960"/>
      <c r="O73" s="960"/>
      <c r="V73" s="964"/>
    </row>
    <row r="74" spans="1:22" ht="15" customHeight="1" x14ac:dyDescent="0.25">
      <c r="A74" s="997" t="s">
        <v>88</v>
      </c>
      <c r="B74" s="959"/>
      <c r="C74" s="960"/>
      <c r="D74" s="959"/>
      <c r="E74" s="1043"/>
      <c r="F74" s="379">
        <f t="shared" si="28"/>
        <v>0</v>
      </c>
      <c r="G74" s="39">
        <f t="shared" si="29"/>
        <v>0</v>
      </c>
      <c r="H74" s="39">
        <f t="shared" si="30"/>
        <v>0</v>
      </c>
      <c r="I74" s="39">
        <f t="shared" si="31"/>
        <v>0</v>
      </c>
      <c r="J74" s="39">
        <f t="shared" si="32"/>
        <v>0</v>
      </c>
      <c r="K74" s="39">
        <f t="shared" si="33"/>
        <v>0</v>
      </c>
      <c r="L74" s="39">
        <f t="shared" si="34"/>
        <v>0</v>
      </c>
      <c r="M74" s="40">
        <f t="shared" si="35"/>
        <v>0</v>
      </c>
      <c r="N74" s="960"/>
      <c r="O74" s="960"/>
      <c r="V74" s="964"/>
    </row>
    <row r="75" spans="1:22" ht="15" customHeight="1" x14ac:dyDescent="0.25">
      <c r="A75" s="997" t="s">
        <v>91</v>
      </c>
      <c r="B75" s="959"/>
      <c r="C75" s="960"/>
      <c r="D75" s="959"/>
      <c r="E75" s="1043"/>
      <c r="F75" s="379">
        <f t="shared" si="28"/>
        <v>0</v>
      </c>
      <c r="G75" s="39">
        <f t="shared" si="29"/>
        <v>0</v>
      </c>
      <c r="H75" s="39">
        <f t="shared" si="30"/>
        <v>0</v>
      </c>
      <c r="I75" s="39">
        <f t="shared" si="31"/>
        <v>0</v>
      </c>
      <c r="J75" s="39">
        <f t="shared" si="32"/>
        <v>0</v>
      </c>
      <c r="K75" s="39">
        <f t="shared" si="33"/>
        <v>0</v>
      </c>
      <c r="L75" s="39">
        <f t="shared" si="34"/>
        <v>0</v>
      </c>
      <c r="M75" s="40">
        <f t="shared" si="35"/>
        <v>0</v>
      </c>
      <c r="N75" s="960"/>
      <c r="O75" s="960"/>
      <c r="V75" s="964"/>
    </row>
    <row r="76" spans="1:22" ht="15" customHeight="1" x14ac:dyDescent="0.25">
      <c r="A76" s="997" t="s">
        <v>90</v>
      </c>
      <c r="B76" s="959"/>
      <c r="C76" s="960"/>
      <c r="D76" s="959"/>
      <c r="E76" s="1043"/>
      <c r="F76" s="379">
        <f t="shared" si="28"/>
        <v>0</v>
      </c>
      <c r="G76" s="39">
        <f t="shared" si="29"/>
        <v>0</v>
      </c>
      <c r="H76" s="39">
        <f t="shared" si="30"/>
        <v>0</v>
      </c>
      <c r="I76" s="39">
        <f t="shared" si="31"/>
        <v>0</v>
      </c>
      <c r="J76" s="39">
        <f t="shared" si="32"/>
        <v>0</v>
      </c>
      <c r="K76" s="39">
        <f t="shared" si="33"/>
        <v>0</v>
      </c>
      <c r="L76" s="39">
        <f t="shared" si="34"/>
        <v>0</v>
      </c>
      <c r="M76" s="40">
        <f t="shared" si="35"/>
        <v>0</v>
      </c>
      <c r="N76" s="960"/>
      <c r="O76" s="960"/>
      <c r="V76" s="964"/>
    </row>
    <row r="77" spans="1:22" ht="15" customHeight="1" x14ac:dyDescent="0.25">
      <c r="A77" s="997" t="s">
        <v>742</v>
      </c>
      <c r="B77" s="959"/>
      <c r="C77" s="960"/>
      <c r="D77" s="959"/>
      <c r="E77" s="1043"/>
      <c r="F77" s="379">
        <f t="shared" si="28"/>
        <v>0</v>
      </c>
      <c r="G77" s="39">
        <f t="shared" si="29"/>
        <v>0</v>
      </c>
      <c r="H77" s="39">
        <f t="shared" si="30"/>
        <v>0</v>
      </c>
      <c r="I77" s="39">
        <f t="shared" si="31"/>
        <v>0</v>
      </c>
      <c r="J77" s="39">
        <f t="shared" si="32"/>
        <v>0</v>
      </c>
      <c r="K77" s="39">
        <f t="shared" si="33"/>
        <v>0</v>
      </c>
      <c r="L77" s="39">
        <f t="shared" si="34"/>
        <v>0</v>
      </c>
      <c r="M77" s="40">
        <f t="shared" si="35"/>
        <v>0</v>
      </c>
      <c r="N77" s="960"/>
      <c r="O77" s="960"/>
      <c r="V77" s="964"/>
    </row>
    <row r="78" spans="1:22" ht="15" customHeight="1" x14ac:dyDescent="0.25">
      <c r="A78" s="997" t="s">
        <v>743</v>
      </c>
      <c r="B78" s="959"/>
      <c r="C78" s="960"/>
      <c r="D78" s="959"/>
      <c r="E78" s="1043"/>
      <c r="F78" s="379">
        <f t="shared" si="28"/>
        <v>0</v>
      </c>
      <c r="G78" s="39">
        <f t="shared" si="29"/>
        <v>0</v>
      </c>
      <c r="H78" s="39">
        <f t="shared" si="30"/>
        <v>0</v>
      </c>
      <c r="I78" s="39">
        <f t="shared" si="31"/>
        <v>0</v>
      </c>
      <c r="J78" s="39">
        <f t="shared" si="32"/>
        <v>0</v>
      </c>
      <c r="K78" s="39">
        <f t="shared" si="33"/>
        <v>0</v>
      </c>
      <c r="L78" s="39">
        <f t="shared" si="34"/>
        <v>0</v>
      </c>
      <c r="M78" s="40">
        <f t="shared" si="35"/>
        <v>0</v>
      </c>
      <c r="N78" s="960"/>
      <c r="O78" s="960"/>
      <c r="V78" s="964"/>
    </row>
    <row r="79" spans="1:22" ht="15" customHeight="1" x14ac:dyDescent="0.25">
      <c r="A79" s="997" t="s">
        <v>744</v>
      </c>
      <c r="B79" s="959"/>
      <c r="C79" s="960"/>
      <c r="D79" s="959"/>
      <c r="E79" s="1043"/>
      <c r="F79" s="379">
        <f t="shared" si="28"/>
        <v>0</v>
      </c>
      <c r="G79" s="39">
        <f t="shared" si="29"/>
        <v>0</v>
      </c>
      <c r="H79" s="39">
        <f t="shared" si="30"/>
        <v>0</v>
      </c>
      <c r="I79" s="39">
        <f t="shared" si="31"/>
        <v>0</v>
      </c>
      <c r="J79" s="39">
        <f t="shared" si="32"/>
        <v>0</v>
      </c>
      <c r="K79" s="39">
        <f t="shared" si="33"/>
        <v>0</v>
      </c>
      <c r="L79" s="39">
        <f t="shared" si="34"/>
        <v>0</v>
      </c>
      <c r="M79" s="40">
        <f t="shared" si="35"/>
        <v>0</v>
      </c>
      <c r="N79" s="960"/>
      <c r="O79" s="960"/>
      <c r="V79" s="964"/>
    </row>
    <row r="80" spans="1:22" ht="15" customHeight="1" x14ac:dyDescent="0.25">
      <c r="A80" s="997" t="s">
        <v>85</v>
      </c>
      <c r="B80" s="959"/>
      <c r="C80" s="960"/>
      <c r="D80" s="959"/>
      <c r="E80" s="1043"/>
      <c r="F80" s="379">
        <f t="shared" si="28"/>
        <v>0</v>
      </c>
      <c r="G80" s="39">
        <f t="shared" si="29"/>
        <v>0</v>
      </c>
      <c r="H80" s="39">
        <f t="shared" si="30"/>
        <v>0</v>
      </c>
      <c r="I80" s="39">
        <f t="shared" si="31"/>
        <v>0</v>
      </c>
      <c r="J80" s="39">
        <f t="shared" si="32"/>
        <v>0</v>
      </c>
      <c r="K80" s="39">
        <f t="shared" si="33"/>
        <v>0</v>
      </c>
      <c r="L80" s="39">
        <f t="shared" si="34"/>
        <v>0</v>
      </c>
      <c r="M80" s="40">
        <f t="shared" si="35"/>
        <v>0</v>
      </c>
      <c r="N80" s="960"/>
      <c r="O80" s="960"/>
      <c r="V80" s="964"/>
    </row>
    <row r="81" spans="1:22" ht="15" customHeight="1" x14ac:dyDescent="0.25">
      <c r="A81" s="997" t="s">
        <v>328</v>
      </c>
      <c r="B81" s="959"/>
      <c r="C81" s="960"/>
      <c r="D81" s="959"/>
      <c r="E81" s="1043"/>
      <c r="F81" s="379">
        <f>M18+(M18*$D$15)</f>
        <v>0</v>
      </c>
      <c r="G81" s="39">
        <f t="shared" si="27"/>
        <v>0</v>
      </c>
      <c r="H81" s="39">
        <f t="shared" si="27"/>
        <v>0</v>
      </c>
      <c r="I81" s="39">
        <f t="shared" si="27"/>
        <v>0</v>
      </c>
      <c r="J81" s="39">
        <f t="shared" si="27"/>
        <v>0</v>
      </c>
      <c r="K81" s="39">
        <f t="shared" si="27"/>
        <v>0</v>
      </c>
      <c r="L81" s="39">
        <f t="shared" si="27"/>
        <v>0</v>
      </c>
      <c r="M81" s="40">
        <f t="shared" si="27"/>
        <v>0</v>
      </c>
      <c r="N81" s="960"/>
      <c r="O81" s="960"/>
      <c r="V81" s="964"/>
    </row>
    <row r="82" spans="1:22" ht="15" customHeight="1" x14ac:dyDescent="0.25">
      <c r="A82" s="997" t="s">
        <v>745</v>
      </c>
      <c r="B82" s="959"/>
      <c r="C82" s="960"/>
      <c r="D82" s="959"/>
      <c r="E82" s="1043"/>
      <c r="F82" s="379">
        <f t="shared" ref="F82:F90" si="36">M28+(M28*$D$15)</f>
        <v>0</v>
      </c>
      <c r="G82" s="39">
        <f t="shared" si="27"/>
        <v>0</v>
      </c>
      <c r="H82" s="39">
        <f t="shared" si="27"/>
        <v>0</v>
      </c>
      <c r="I82" s="39">
        <f t="shared" si="27"/>
        <v>0</v>
      </c>
      <c r="J82" s="39">
        <f t="shared" si="27"/>
        <v>0</v>
      </c>
      <c r="K82" s="39">
        <f t="shared" si="27"/>
        <v>0</v>
      </c>
      <c r="L82" s="39">
        <f t="shared" si="27"/>
        <v>0</v>
      </c>
      <c r="M82" s="40">
        <f t="shared" si="27"/>
        <v>0</v>
      </c>
      <c r="N82" s="960"/>
      <c r="O82" s="960"/>
      <c r="V82" s="964"/>
    </row>
    <row r="83" spans="1:22" ht="15" customHeight="1" x14ac:dyDescent="0.25">
      <c r="A83" s="997" t="s">
        <v>746</v>
      </c>
      <c r="B83" s="959"/>
      <c r="C83" s="960"/>
      <c r="D83" s="959"/>
      <c r="E83" s="1043"/>
      <c r="F83" s="379">
        <f t="shared" si="36"/>
        <v>0</v>
      </c>
      <c r="G83" s="39">
        <f>F83+(F83*$D$15)</f>
        <v>0</v>
      </c>
      <c r="H83" s="39">
        <f t="shared" si="27"/>
        <v>0</v>
      </c>
      <c r="I83" s="39">
        <f t="shared" si="27"/>
        <v>0</v>
      </c>
      <c r="J83" s="39">
        <f t="shared" si="27"/>
        <v>0</v>
      </c>
      <c r="K83" s="39">
        <f t="shared" si="27"/>
        <v>0</v>
      </c>
      <c r="L83" s="39">
        <f t="shared" si="27"/>
        <v>0</v>
      </c>
      <c r="M83" s="40">
        <f t="shared" si="27"/>
        <v>0</v>
      </c>
      <c r="N83" s="960"/>
      <c r="O83" s="960"/>
      <c r="V83" s="964"/>
    </row>
    <row r="84" spans="1:22" ht="15" customHeight="1" x14ac:dyDescent="0.25">
      <c r="A84" s="997" t="s">
        <v>747</v>
      </c>
      <c r="B84" s="959"/>
      <c r="C84" s="960"/>
      <c r="D84" s="959"/>
      <c r="E84" s="1043"/>
      <c r="F84" s="379">
        <f t="shared" si="36"/>
        <v>0</v>
      </c>
      <c r="G84" s="39">
        <f t="shared" si="27"/>
        <v>0</v>
      </c>
      <c r="H84" s="39">
        <f t="shared" si="27"/>
        <v>0</v>
      </c>
      <c r="I84" s="39">
        <f t="shared" si="27"/>
        <v>0</v>
      </c>
      <c r="J84" s="39">
        <f t="shared" si="27"/>
        <v>0</v>
      </c>
      <c r="K84" s="39">
        <f t="shared" si="27"/>
        <v>0</v>
      </c>
      <c r="L84" s="39">
        <f t="shared" si="27"/>
        <v>0</v>
      </c>
      <c r="M84" s="40">
        <f t="shared" si="27"/>
        <v>0</v>
      </c>
      <c r="N84" s="960"/>
      <c r="O84" s="960"/>
      <c r="V84" s="964"/>
    </row>
    <row r="85" spans="1:22" ht="15" customHeight="1" x14ac:dyDescent="0.25">
      <c r="A85" s="997" t="s">
        <v>83</v>
      </c>
      <c r="B85" s="959"/>
      <c r="C85" s="960"/>
      <c r="D85" s="959"/>
      <c r="E85" s="1043"/>
      <c r="F85" s="379">
        <f t="shared" si="36"/>
        <v>0</v>
      </c>
      <c r="G85" s="39">
        <f t="shared" si="27"/>
        <v>0</v>
      </c>
      <c r="H85" s="39">
        <f t="shared" si="27"/>
        <v>0</v>
      </c>
      <c r="I85" s="39">
        <f t="shared" si="27"/>
        <v>0</v>
      </c>
      <c r="J85" s="39">
        <f>I85+(I85*$D$15)</f>
        <v>0</v>
      </c>
      <c r="K85" s="39">
        <f t="shared" si="27"/>
        <v>0</v>
      </c>
      <c r="L85" s="39">
        <f t="shared" si="27"/>
        <v>0</v>
      </c>
      <c r="M85" s="40">
        <f t="shared" si="27"/>
        <v>0</v>
      </c>
      <c r="N85" s="960"/>
      <c r="O85" s="960"/>
      <c r="V85" s="964"/>
    </row>
    <row r="86" spans="1:22" ht="15" customHeight="1" x14ac:dyDescent="0.25">
      <c r="A86" s="997" t="s">
        <v>84</v>
      </c>
      <c r="B86" s="959"/>
      <c r="C86" s="960"/>
      <c r="D86" s="959"/>
      <c r="E86" s="1043"/>
      <c r="F86" s="379">
        <f t="shared" si="36"/>
        <v>0</v>
      </c>
      <c r="G86" s="39">
        <f t="shared" si="27"/>
        <v>0</v>
      </c>
      <c r="H86" s="39">
        <f>G86+(G86*$D$15)</f>
        <v>0</v>
      </c>
      <c r="I86" s="39">
        <f t="shared" si="27"/>
        <v>0</v>
      </c>
      <c r="J86" s="39">
        <f t="shared" si="27"/>
        <v>0</v>
      </c>
      <c r="K86" s="39">
        <f t="shared" si="27"/>
        <v>0</v>
      </c>
      <c r="L86" s="39">
        <f>K86+(K86*$D$15)</f>
        <v>0</v>
      </c>
      <c r="M86" s="40">
        <f t="shared" si="27"/>
        <v>0</v>
      </c>
      <c r="N86" s="960"/>
      <c r="O86" s="960"/>
      <c r="V86" s="964"/>
    </row>
    <row r="87" spans="1:22" ht="15" customHeight="1" x14ac:dyDescent="0.25">
      <c r="A87" s="997" t="s">
        <v>82</v>
      </c>
      <c r="B87" s="959"/>
      <c r="C87" s="960"/>
      <c r="D87" s="959"/>
      <c r="E87" s="1043"/>
      <c r="F87" s="379">
        <f t="shared" si="36"/>
        <v>0</v>
      </c>
      <c r="G87" s="39">
        <f t="shared" si="27"/>
        <v>0</v>
      </c>
      <c r="H87" s="39">
        <f t="shared" si="27"/>
        <v>0</v>
      </c>
      <c r="I87" s="39">
        <f t="shared" si="27"/>
        <v>0</v>
      </c>
      <c r="J87" s="39">
        <f t="shared" si="27"/>
        <v>0</v>
      </c>
      <c r="K87" s="39">
        <f t="shared" si="27"/>
        <v>0</v>
      </c>
      <c r="L87" s="39">
        <f t="shared" si="27"/>
        <v>0</v>
      </c>
      <c r="M87" s="40">
        <f t="shared" si="27"/>
        <v>0</v>
      </c>
      <c r="N87" s="960"/>
      <c r="O87" s="960"/>
      <c r="V87" s="964"/>
    </row>
    <row r="88" spans="1:22" ht="15" customHeight="1" x14ac:dyDescent="0.25">
      <c r="A88" s="997" t="s">
        <v>748</v>
      </c>
      <c r="B88" s="959"/>
      <c r="C88" s="960"/>
      <c r="D88" s="959"/>
      <c r="E88" s="1043"/>
      <c r="F88" s="379">
        <f t="shared" si="36"/>
        <v>0</v>
      </c>
      <c r="G88" s="39">
        <f t="shared" si="27"/>
        <v>0</v>
      </c>
      <c r="H88" s="39">
        <f t="shared" si="27"/>
        <v>0</v>
      </c>
      <c r="I88" s="39">
        <f t="shared" si="27"/>
        <v>0</v>
      </c>
      <c r="J88" s="39">
        <f t="shared" si="27"/>
        <v>0</v>
      </c>
      <c r="K88" s="39">
        <f t="shared" si="27"/>
        <v>0</v>
      </c>
      <c r="L88" s="39">
        <f t="shared" si="27"/>
        <v>0</v>
      </c>
      <c r="M88" s="40">
        <f>L88+(L88*$D$15)</f>
        <v>0</v>
      </c>
      <c r="N88" s="960"/>
      <c r="O88" s="960"/>
      <c r="V88" s="964"/>
    </row>
    <row r="89" spans="1:22" ht="15" customHeight="1" x14ac:dyDescent="0.25">
      <c r="A89" s="997" t="s">
        <v>749</v>
      </c>
      <c r="B89" s="959"/>
      <c r="C89" s="960"/>
      <c r="D89" s="959"/>
      <c r="E89" s="1043"/>
      <c r="F89" s="379">
        <f t="shared" si="36"/>
        <v>0</v>
      </c>
      <c r="G89" s="39">
        <f t="shared" si="27"/>
        <v>0</v>
      </c>
      <c r="H89" s="39">
        <f t="shared" si="27"/>
        <v>0</v>
      </c>
      <c r="I89" s="39">
        <f t="shared" si="27"/>
        <v>0</v>
      </c>
      <c r="J89" s="39">
        <f t="shared" si="27"/>
        <v>0</v>
      </c>
      <c r="K89" s="39">
        <f>J89+(J89*$D$15)</f>
        <v>0</v>
      </c>
      <c r="L89" s="39">
        <f t="shared" si="27"/>
        <v>0</v>
      </c>
      <c r="M89" s="40">
        <f t="shared" si="27"/>
        <v>0</v>
      </c>
      <c r="N89" s="960"/>
      <c r="O89" s="960"/>
      <c r="V89" s="964"/>
    </row>
    <row r="90" spans="1:22" ht="15" customHeight="1" x14ac:dyDescent="0.25">
      <c r="A90" s="512" t="s">
        <v>92</v>
      </c>
      <c r="B90" s="513"/>
      <c r="C90" s="978"/>
      <c r="D90" s="1000"/>
      <c r="E90" s="1048"/>
      <c r="F90" s="380">
        <f t="shared" si="36"/>
        <v>0</v>
      </c>
      <c r="G90" s="41">
        <f t="shared" si="27"/>
        <v>0</v>
      </c>
      <c r="H90" s="41">
        <f t="shared" si="27"/>
        <v>0</v>
      </c>
      <c r="I90" s="41">
        <f t="shared" si="27"/>
        <v>0</v>
      </c>
      <c r="J90" s="41">
        <f t="shared" si="27"/>
        <v>0</v>
      </c>
      <c r="K90" s="41">
        <f t="shared" si="27"/>
        <v>0</v>
      </c>
      <c r="L90" s="41">
        <f t="shared" si="27"/>
        <v>0</v>
      </c>
      <c r="M90" s="42">
        <f t="shared" si="27"/>
        <v>0</v>
      </c>
      <c r="N90" s="960"/>
      <c r="O90" s="960"/>
      <c r="U90" s="964"/>
    </row>
    <row r="91" spans="1:22" ht="15" customHeight="1" x14ac:dyDescent="0.25">
      <c r="A91" s="1001" t="s">
        <v>93</v>
      </c>
      <c r="B91" s="959"/>
      <c r="C91" s="960"/>
      <c r="D91" s="979"/>
      <c r="E91" s="1043"/>
      <c r="F91" s="2">
        <f t="shared" ref="F91:M91" si="37">SUM(F70:F90)</f>
        <v>0</v>
      </c>
      <c r="G91" s="3">
        <f t="shared" si="37"/>
        <v>0</v>
      </c>
      <c r="H91" s="3">
        <f t="shared" si="37"/>
        <v>0</v>
      </c>
      <c r="I91" s="3">
        <f t="shared" si="37"/>
        <v>0</v>
      </c>
      <c r="J91" s="3">
        <f t="shared" si="37"/>
        <v>0</v>
      </c>
      <c r="K91" s="3">
        <f t="shared" si="37"/>
        <v>0</v>
      </c>
      <c r="L91" s="3">
        <f t="shared" si="37"/>
        <v>0</v>
      </c>
      <c r="M91" s="4">
        <f t="shared" si="37"/>
        <v>0</v>
      </c>
      <c r="N91" s="960"/>
      <c r="O91" s="960"/>
      <c r="U91" s="964"/>
    </row>
    <row r="92" spans="1:22" ht="15" customHeight="1" x14ac:dyDescent="0.25">
      <c r="A92" s="1001"/>
      <c r="B92" s="959"/>
      <c r="C92" s="960"/>
      <c r="D92" s="979"/>
      <c r="E92" s="1043"/>
      <c r="F92" s="1003"/>
      <c r="G92" s="1004"/>
      <c r="H92" s="1004"/>
      <c r="I92" s="1004"/>
      <c r="J92" s="1004"/>
      <c r="K92" s="1004"/>
      <c r="L92" s="1004"/>
      <c r="M92" s="1005"/>
      <c r="N92" s="960"/>
      <c r="O92" s="960"/>
      <c r="U92" s="964"/>
    </row>
    <row r="93" spans="1:22" ht="15" customHeight="1" x14ac:dyDescent="0.25">
      <c r="A93" s="1006" t="s">
        <v>94</v>
      </c>
      <c r="B93" s="959"/>
      <c r="C93" s="960"/>
      <c r="D93" s="959"/>
      <c r="E93" s="1043"/>
      <c r="F93" s="9">
        <f>M39+(M39*$D$15)</f>
        <v>0</v>
      </c>
      <c r="G93" s="39">
        <f>F93+(F93*$D$15)</f>
        <v>0</v>
      </c>
      <c r="H93" s="39">
        <f t="shared" ref="H93:M94" si="38">G93+(G93*$D$15)</f>
        <v>0</v>
      </c>
      <c r="I93" s="39">
        <f t="shared" si="38"/>
        <v>0</v>
      </c>
      <c r="J93" s="39">
        <f t="shared" si="38"/>
        <v>0</v>
      </c>
      <c r="K93" s="39">
        <f>J93+(J93*$D$15)</f>
        <v>0</v>
      </c>
      <c r="L93" s="39">
        <f t="shared" si="38"/>
        <v>0</v>
      </c>
      <c r="M93" s="40">
        <f t="shared" si="38"/>
        <v>0</v>
      </c>
      <c r="N93" s="960"/>
      <c r="O93" s="960"/>
      <c r="U93" s="964"/>
    </row>
    <row r="94" spans="1:22" ht="15" customHeight="1" x14ac:dyDescent="0.25">
      <c r="A94" s="1007" t="s">
        <v>95</v>
      </c>
      <c r="B94" s="513"/>
      <c r="C94" s="978"/>
      <c r="D94" s="513"/>
      <c r="E94" s="1048"/>
      <c r="F94" s="43">
        <f>M40+(M40*$D$15)</f>
        <v>0</v>
      </c>
      <c r="G94" s="41">
        <f>F94+(F94*$D$15)</f>
        <v>0</v>
      </c>
      <c r="H94" s="41">
        <f t="shared" si="38"/>
        <v>0</v>
      </c>
      <c r="I94" s="41">
        <f t="shared" si="38"/>
        <v>0</v>
      </c>
      <c r="J94" s="41">
        <f t="shared" si="38"/>
        <v>0</v>
      </c>
      <c r="K94" s="41">
        <f>J94+(J94*$D$15)</f>
        <v>0</v>
      </c>
      <c r="L94" s="41">
        <f t="shared" si="38"/>
        <v>0</v>
      </c>
      <c r="M94" s="42">
        <f t="shared" si="38"/>
        <v>0</v>
      </c>
      <c r="N94" s="960"/>
      <c r="O94" s="960"/>
      <c r="U94" s="964"/>
    </row>
    <row r="95" spans="1:22" ht="15" customHeight="1" x14ac:dyDescent="0.25">
      <c r="A95" s="1049" t="s">
        <v>96</v>
      </c>
      <c r="B95" s="1035"/>
      <c r="C95" s="1035"/>
      <c r="D95" s="1035"/>
      <c r="E95" s="1050"/>
      <c r="F95" s="2">
        <f>SUM(F93:F94)</f>
        <v>0</v>
      </c>
      <c r="G95" s="3">
        <f t="shared" ref="G95:M95" si="39">SUM(G93:G94)</f>
        <v>0</v>
      </c>
      <c r="H95" s="3">
        <f t="shared" si="39"/>
        <v>0</v>
      </c>
      <c r="I95" s="3">
        <f t="shared" si="39"/>
        <v>0</v>
      </c>
      <c r="J95" s="3">
        <f t="shared" si="39"/>
        <v>0</v>
      </c>
      <c r="K95" s="3">
        <f t="shared" si="39"/>
        <v>0</v>
      </c>
      <c r="L95" s="3">
        <f t="shared" si="39"/>
        <v>0</v>
      </c>
      <c r="M95" s="4">
        <f t="shared" si="39"/>
        <v>0</v>
      </c>
      <c r="N95" s="960"/>
      <c r="O95" s="960"/>
      <c r="U95" s="964"/>
    </row>
    <row r="96" spans="1:22" ht="15" customHeight="1" thickBot="1" x14ac:dyDescent="0.3">
      <c r="A96" s="1051"/>
      <c r="B96" s="982"/>
      <c r="C96" s="982"/>
      <c r="D96" s="982"/>
      <c r="E96" s="1052"/>
      <c r="F96" s="1008"/>
      <c r="G96" s="1009"/>
      <c r="H96" s="1009"/>
      <c r="I96" s="1009"/>
      <c r="J96" s="1009"/>
      <c r="K96" s="1009"/>
      <c r="L96" s="1009"/>
      <c r="M96" s="1010"/>
      <c r="N96" s="960"/>
      <c r="U96" s="964"/>
    </row>
    <row r="97" spans="1:22" ht="15" customHeight="1" thickTop="1" thickBot="1" x14ac:dyDescent="0.3">
      <c r="A97" s="1011" t="s">
        <v>97</v>
      </c>
      <c r="B97" s="959"/>
      <c r="C97" s="960"/>
      <c r="D97" s="959"/>
      <c r="E97" s="979" t="s">
        <v>1</v>
      </c>
      <c r="F97" s="21">
        <f>F91+F95</f>
        <v>0</v>
      </c>
      <c r="G97" s="22">
        <f t="shared" ref="G97:M97" si="40">G91+G95</f>
        <v>0</v>
      </c>
      <c r="H97" s="22">
        <f t="shared" si="40"/>
        <v>0</v>
      </c>
      <c r="I97" s="22">
        <f t="shared" si="40"/>
        <v>0</v>
      </c>
      <c r="J97" s="22">
        <f t="shared" si="40"/>
        <v>0</v>
      </c>
      <c r="K97" s="22">
        <f t="shared" si="40"/>
        <v>0</v>
      </c>
      <c r="L97" s="22">
        <f t="shared" si="40"/>
        <v>0</v>
      </c>
      <c r="M97" s="23">
        <f t="shared" si="40"/>
        <v>0</v>
      </c>
      <c r="N97" s="960"/>
      <c r="O97" s="960"/>
      <c r="U97" s="964"/>
    </row>
    <row r="98" spans="1:22" ht="15" customHeight="1" thickBot="1" x14ac:dyDescent="0.3">
      <c r="A98" s="958"/>
      <c r="B98" s="959"/>
      <c r="C98" s="959"/>
      <c r="D98" s="959"/>
      <c r="E98" s="959"/>
      <c r="F98" s="996"/>
      <c r="G98" s="992"/>
      <c r="H98" s="996"/>
      <c r="I98" s="996"/>
      <c r="J98" s="993"/>
      <c r="K98" s="993"/>
      <c r="L98" s="993"/>
      <c r="M98" s="993"/>
      <c r="N98" s="960"/>
      <c r="O98" s="960"/>
      <c r="U98" s="959"/>
    </row>
    <row r="99" spans="1:22" ht="15" customHeight="1" thickBot="1" x14ac:dyDescent="0.3">
      <c r="A99" s="1011" t="s">
        <v>98</v>
      </c>
      <c r="B99" s="959"/>
      <c r="C99" s="959"/>
      <c r="D99" s="959"/>
      <c r="E99" s="979" t="s">
        <v>1</v>
      </c>
      <c r="F99" s="24">
        <f t="shared" ref="F99:M99" si="41">F66-F97</f>
        <v>0</v>
      </c>
      <c r="G99" s="25">
        <f t="shared" si="41"/>
        <v>0</v>
      </c>
      <c r="H99" s="25">
        <f t="shared" si="41"/>
        <v>0</v>
      </c>
      <c r="I99" s="25">
        <f t="shared" si="41"/>
        <v>0</v>
      </c>
      <c r="J99" s="25">
        <f t="shared" si="41"/>
        <v>0</v>
      </c>
      <c r="K99" s="25">
        <f t="shared" si="41"/>
        <v>0</v>
      </c>
      <c r="L99" s="25">
        <f t="shared" si="41"/>
        <v>0</v>
      </c>
      <c r="M99" s="26">
        <f t="shared" si="41"/>
        <v>0</v>
      </c>
      <c r="N99" s="960"/>
      <c r="O99" s="960"/>
      <c r="U99" s="959"/>
    </row>
    <row r="100" spans="1:22" ht="15" customHeight="1" x14ac:dyDescent="0.25">
      <c r="A100" s="992"/>
      <c r="B100" s="960"/>
      <c r="C100" s="960"/>
      <c r="D100" s="960"/>
      <c r="E100" s="959"/>
      <c r="F100" s="996"/>
      <c r="G100" s="992"/>
      <c r="H100" s="996"/>
      <c r="I100" s="996"/>
      <c r="J100" s="993"/>
      <c r="K100" s="993"/>
      <c r="L100" s="993"/>
      <c r="M100" s="993"/>
      <c r="N100" s="960"/>
      <c r="O100" s="960"/>
      <c r="U100" s="959"/>
    </row>
    <row r="101" spans="1:22" ht="15" customHeight="1" thickBot="1" x14ac:dyDescent="0.3">
      <c r="A101" s="958" t="s">
        <v>99</v>
      </c>
      <c r="B101" s="959"/>
      <c r="C101" s="966"/>
      <c r="D101" s="966"/>
      <c r="E101" s="959"/>
      <c r="F101" s="996"/>
      <c r="G101" s="992"/>
      <c r="H101" s="996"/>
      <c r="I101" s="996"/>
      <c r="J101" s="993"/>
      <c r="K101" s="993"/>
      <c r="L101" s="993"/>
      <c r="M101" s="993"/>
      <c r="N101" s="960"/>
      <c r="O101" s="960"/>
      <c r="U101" s="959"/>
    </row>
    <row r="102" spans="1:22" ht="15" customHeight="1" x14ac:dyDescent="0.25">
      <c r="A102" s="1053" t="str">
        <f>A48</f>
        <v>Lender</v>
      </c>
      <c r="B102" s="502"/>
      <c r="C102" s="1054"/>
      <c r="D102" s="1055"/>
      <c r="E102" s="959"/>
      <c r="F102" s="1056">
        <f>M48</f>
        <v>0</v>
      </c>
      <c r="G102" s="1044">
        <f>F102</f>
        <v>0</v>
      </c>
      <c r="H102" s="1044">
        <f t="shared" ref="H102:M104" si="42">G102</f>
        <v>0</v>
      </c>
      <c r="I102" s="1044">
        <f t="shared" si="42"/>
        <v>0</v>
      </c>
      <c r="J102" s="1044">
        <f t="shared" si="42"/>
        <v>0</v>
      </c>
      <c r="K102" s="1044">
        <f t="shared" si="42"/>
        <v>0</v>
      </c>
      <c r="L102" s="1044">
        <f t="shared" si="42"/>
        <v>0</v>
      </c>
      <c r="M102" s="1045">
        <f t="shared" si="42"/>
        <v>0</v>
      </c>
      <c r="N102" s="960"/>
      <c r="O102" s="960"/>
      <c r="U102" s="964"/>
    </row>
    <row r="103" spans="1:22" ht="15" customHeight="1" x14ac:dyDescent="0.25">
      <c r="A103" s="1053" t="str">
        <f>A49</f>
        <v>Lender</v>
      </c>
      <c r="B103" s="502"/>
      <c r="C103" s="1054"/>
      <c r="D103" s="1055"/>
      <c r="E103" s="959"/>
      <c r="F103" s="980">
        <f>M49</f>
        <v>0</v>
      </c>
      <c r="G103" s="1046">
        <f>F103</f>
        <v>0</v>
      </c>
      <c r="H103" s="1046">
        <f t="shared" si="42"/>
        <v>0</v>
      </c>
      <c r="I103" s="1046">
        <f t="shared" si="42"/>
        <v>0</v>
      </c>
      <c r="J103" s="1046">
        <f t="shared" si="42"/>
        <v>0</v>
      </c>
      <c r="K103" s="1046">
        <f t="shared" si="42"/>
        <v>0</v>
      </c>
      <c r="L103" s="1046">
        <f t="shared" si="42"/>
        <v>0</v>
      </c>
      <c r="M103" s="1047">
        <f t="shared" si="42"/>
        <v>0</v>
      </c>
      <c r="N103" s="960"/>
      <c r="O103" s="960"/>
      <c r="U103" s="964"/>
    </row>
    <row r="104" spans="1:22" ht="15" customHeight="1" thickBot="1" x14ac:dyDescent="0.3">
      <c r="A104" s="1057" t="str">
        <f>A50</f>
        <v>Lender</v>
      </c>
      <c r="B104" s="1058"/>
      <c r="C104" s="1059"/>
      <c r="D104" s="1060"/>
      <c r="E104" s="1061"/>
      <c r="F104" s="1062">
        <f>M50</f>
        <v>0</v>
      </c>
      <c r="G104" s="1063">
        <f>F104</f>
        <v>0</v>
      </c>
      <c r="H104" s="1063">
        <f t="shared" si="42"/>
        <v>0</v>
      </c>
      <c r="I104" s="1063">
        <f t="shared" si="42"/>
        <v>0</v>
      </c>
      <c r="J104" s="1063">
        <f t="shared" si="42"/>
        <v>0</v>
      </c>
      <c r="K104" s="1063">
        <f t="shared" si="42"/>
        <v>0</v>
      </c>
      <c r="L104" s="1063">
        <f t="shared" si="42"/>
        <v>0</v>
      </c>
      <c r="M104" s="1064">
        <f t="shared" si="42"/>
        <v>0</v>
      </c>
      <c r="N104" s="959"/>
      <c r="O104" s="960"/>
      <c r="V104" s="964"/>
    </row>
    <row r="105" spans="1:22" ht="15" customHeight="1" thickTop="1" thickBot="1" x14ac:dyDescent="0.3">
      <c r="A105" s="1011" t="s">
        <v>102</v>
      </c>
      <c r="B105" s="959"/>
      <c r="C105" s="959"/>
      <c r="D105" s="959"/>
      <c r="E105" s="979" t="s">
        <v>1</v>
      </c>
      <c r="F105" s="1065">
        <f>SUM(F102:F104)</f>
        <v>0</v>
      </c>
      <c r="G105" s="1066">
        <f t="shared" ref="G105:M105" si="43">SUM(G102:G104)</f>
        <v>0</v>
      </c>
      <c r="H105" s="1066">
        <f t="shared" si="43"/>
        <v>0</v>
      </c>
      <c r="I105" s="1066">
        <f t="shared" si="43"/>
        <v>0</v>
      </c>
      <c r="J105" s="1066">
        <f t="shared" si="43"/>
        <v>0</v>
      </c>
      <c r="K105" s="1066">
        <f t="shared" si="43"/>
        <v>0</v>
      </c>
      <c r="L105" s="1066">
        <f t="shared" si="43"/>
        <v>0</v>
      </c>
      <c r="M105" s="1067">
        <f t="shared" si="43"/>
        <v>0</v>
      </c>
      <c r="N105" s="960"/>
      <c r="O105" s="960"/>
    </row>
    <row r="106" spans="1:22" ht="15" customHeight="1" thickBot="1" x14ac:dyDescent="0.3">
      <c r="A106" s="1011"/>
      <c r="B106" s="959"/>
      <c r="C106" s="959"/>
      <c r="D106" s="959"/>
      <c r="E106" s="960"/>
      <c r="F106" s="1013"/>
      <c r="G106" s="1026"/>
      <c r="H106" s="1027"/>
      <c r="I106" s="1027"/>
      <c r="J106" s="1027"/>
      <c r="K106" s="1027"/>
      <c r="L106" s="1027"/>
      <c r="M106" s="1028"/>
      <c r="N106" s="960"/>
    </row>
    <row r="107" spans="1:22" ht="15" customHeight="1" x14ac:dyDescent="0.25">
      <c r="A107" s="1011" t="s">
        <v>103</v>
      </c>
      <c r="B107" s="959"/>
      <c r="C107" s="959"/>
      <c r="D107" s="959"/>
      <c r="E107" s="1068" t="s">
        <v>1</v>
      </c>
      <c r="F107" s="27">
        <f>F99-F105</f>
        <v>0</v>
      </c>
      <c r="G107" s="17">
        <f t="shared" ref="G107:M107" si="44">G99-G105</f>
        <v>0</v>
      </c>
      <c r="H107" s="17">
        <f t="shared" si="44"/>
        <v>0</v>
      </c>
      <c r="I107" s="17">
        <f t="shared" si="44"/>
        <v>0</v>
      </c>
      <c r="J107" s="17">
        <f t="shared" si="44"/>
        <v>0</v>
      </c>
      <c r="K107" s="17">
        <f t="shared" si="44"/>
        <v>0</v>
      </c>
      <c r="L107" s="17">
        <f t="shared" si="44"/>
        <v>0</v>
      </c>
      <c r="M107" s="18">
        <f t="shared" si="44"/>
        <v>0</v>
      </c>
      <c r="N107" s="960"/>
    </row>
    <row r="108" spans="1:22" ht="15" customHeight="1" thickBot="1" x14ac:dyDescent="0.3">
      <c r="A108" s="1011" t="s">
        <v>104</v>
      </c>
      <c r="B108" s="959"/>
      <c r="C108" s="959"/>
      <c r="D108" s="959"/>
      <c r="E108" s="1068" t="s">
        <v>1</v>
      </c>
      <c r="F108" s="28" t="e">
        <f>+F99/F105</f>
        <v>#DIV/0!</v>
      </c>
      <c r="G108" s="44" t="e">
        <f>+G99/G105</f>
        <v>#DIV/0!</v>
      </c>
      <c r="H108" s="29" t="e">
        <f t="shared" ref="H108:M108" si="45">+H99/H105</f>
        <v>#DIV/0!</v>
      </c>
      <c r="I108" s="29" t="e">
        <f t="shared" si="45"/>
        <v>#DIV/0!</v>
      </c>
      <c r="J108" s="29" t="e">
        <f t="shared" si="45"/>
        <v>#DIV/0!</v>
      </c>
      <c r="K108" s="29" t="e">
        <f t="shared" si="45"/>
        <v>#DIV/0!</v>
      </c>
      <c r="L108" s="29" t="e">
        <f t="shared" si="45"/>
        <v>#DIV/0!</v>
      </c>
      <c r="M108" s="30" t="e">
        <f t="shared" si="45"/>
        <v>#DIV/0!</v>
      </c>
      <c r="N108" s="960"/>
    </row>
    <row r="109" spans="1:22" ht="15" customHeight="1" x14ac:dyDescent="0.25">
      <c r="A109" s="1069"/>
      <c r="B109" s="1042"/>
      <c r="C109" s="1042"/>
      <c r="D109" s="1042"/>
      <c r="E109" s="1042"/>
      <c r="F109" s="1070"/>
      <c r="G109" s="1042"/>
      <c r="H109" s="1042"/>
      <c r="I109" s="1042"/>
      <c r="J109" s="1042"/>
      <c r="K109" s="1042"/>
      <c r="L109" s="960"/>
      <c r="M109" s="960"/>
      <c r="N109" s="960"/>
    </row>
    <row r="110" spans="1:22" ht="12.75" customHeight="1" x14ac:dyDescent="0.25">
      <c r="A110" s="1071"/>
      <c r="B110" s="1072"/>
      <c r="C110" s="1073"/>
      <c r="D110" s="1072"/>
      <c r="E110" s="1073"/>
      <c r="F110" s="1072"/>
      <c r="G110" s="1073"/>
      <c r="H110" s="1072"/>
      <c r="I110" s="1073"/>
      <c r="J110" s="1042"/>
      <c r="K110" s="1042"/>
    </row>
    <row r="111" spans="1:22" ht="12.75" customHeight="1" x14ac:dyDescent="0.25">
      <c r="A111" s="1042"/>
      <c r="B111" s="1042"/>
      <c r="C111" s="1581"/>
      <c r="D111" s="1042"/>
      <c r="E111" s="1042"/>
      <c r="F111" s="1042"/>
      <c r="G111" s="1042"/>
      <c r="H111" s="1042"/>
      <c r="I111" s="1042"/>
      <c r="J111" s="1042"/>
      <c r="K111" s="1042"/>
    </row>
    <row r="112" spans="1:22" ht="12.75" customHeight="1" x14ac:dyDescent="0.25">
      <c r="A112" s="1042"/>
      <c r="B112" s="1042"/>
      <c r="C112" s="1582"/>
      <c r="D112" s="1042"/>
      <c r="E112" s="1042"/>
      <c r="F112" s="1042"/>
      <c r="G112" s="1042"/>
      <c r="H112" s="1042"/>
      <c r="I112" s="1042"/>
      <c r="J112" s="1042"/>
      <c r="K112" s="1042"/>
    </row>
    <row r="113" spans="1:11" ht="12.75" customHeight="1" x14ac:dyDescent="0.25">
      <c r="A113" s="1042"/>
      <c r="B113" s="1042"/>
      <c r="C113" s="1582"/>
      <c r="D113" s="1042"/>
      <c r="E113" s="1042"/>
      <c r="F113" s="1042"/>
      <c r="G113" s="1042"/>
      <c r="H113" s="1042"/>
      <c r="I113" s="1042"/>
      <c r="J113" s="1042"/>
      <c r="K113" s="1042"/>
    </row>
    <row r="114" spans="1:11" ht="12.75" customHeight="1" x14ac:dyDescent="0.25">
      <c r="A114" s="1042"/>
      <c r="B114" s="1042"/>
      <c r="C114" s="1042"/>
      <c r="D114" s="1042"/>
      <c r="E114" s="1042"/>
      <c r="F114" s="1042"/>
      <c r="G114" s="1042"/>
      <c r="H114" s="1042"/>
      <c r="I114" s="1042"/>
      <c r="J114" s="1042"/>
      <c r="K114" s="1042"/>
    </row>
    <row r="115" spans="1:11" ht="12.75" customHeight="1" x14ac:dyDescent="0.25">
      <c r="A115" s="1073"/>
      <c r="B115" s="1042"/>
      <c r="C115" s="1042"/>
      <c r="D115" s="1042"/>
      <c r="E115" s="1042"/>
      <c r="F115" s="1042"/>
      <c r="G115" s="1042"/>
      <c r="H115" s="1042"/>
      <c r="I115" s="1042"/>
      <c r="J115" s="1042"/>
      <c r="K115" s="1042"/>
    </row>
    <row r="116" spans="1:11" ht="12.75" customHeight="1" x14ac:dyDescent="0.25">
      <c r="A116" s="1042"/>
      <c r="B116" s="1042"/>
      <c r="C116" s="1042"/>
      <c r="D116" s="1042"/>
      <c r="E116" s="1042"/>
      <c r="F116" s="1042"/>
      <c r="G116" s="1042"/>
      <c r="H116" s="1042"/>
      <c r="I116" s="1042"/>
      <c r="J116" s="1042"/>
      <c r="K116" s="1042"/>
    </row>
    <row r="117" spans="1:11" ht="12.75" customHeight="1" x14ac:dyDescent="0.25">
      <c r="A117" s="1074"/>
      <c r="B117" s="1074"/>
      <c r="C117" s="1074"/>
      <c r="D117" s="1074"/>
      <c r="E117" s="1074"/>
      <c r="F117" s="1074"/>
      <c r="G117" s="1074"/>
      <c r="H117" s="1074"/>
      <c r="I117" s="1074"/>
      <c r="J117" s="1042"/>
      <c r="K117" s="1042"/>
    </row>
    <row r="118" spans="1:11" ht="12.75" customHeight="1" x14ac:dyDescent="0.25">
      <c r="A118" s="1074"/>
      <c r="B118" s="1074"/>
      <c r="C118" s="1074"/>
      <c r="D118" s="1074"/>
      <c r="E118" s="1074"/>
      <c r="F118" s="1074"/>
      <c r="G118" s="1074"/>
      <c r="H118" s="1074"/>
      <c r="I118" s="1074"/>
      <c r="J118" s="1042"/>
      <c r="K118" s="1042"/>
    </row>
    <row r="119" spans="1:11" ht="12.75" customHeight="1" x14ac:dyDescent="0.25">
      <c r="A119" s="1074"/>
      <c r="B119" s="1074"/>
      <c r="C119" s="1074"/>
      <c r="D119" s="1074"/>
      <c r="E119" s="1074"/>
      <c r="F119" s="1073"/>
      <c r="G119" s="1073"/>
      <c r="H119" s="1073"/>
      <c r="I119" s="1073"/>
      <c r="J119" s="1042"/>
      <c r="K119" s="1042"/>
    </row>
    <row r="120" spans="1:11" ht="12.75" customHeight="1" x14ac:dyDescent="0.25">
      <c r="A120" s="1074"/>
      <c r="B120" s="1074"/>
      <c r="C120" s="1074"/>
      <c r="D120" s="1075"/>
      <c r="E120" s="1075"/>
      <c r="F120" s="1074"/>
      <c r="G120" s="1074"/>
      <c r="H120" s="1075"/>
      <c r="I120" s="1075"/>
      <c r="J120" s="1042"/>
      <c r="K120" s="1042"/>
    </row>
    <row r="121" spans="1:11" ht="12.75" customHeight="1" x14ac:dyDescent="0.25">
      <c r="A121" s="1076"/>
      <c r="B121" s="1042"/>
      <c r="C121" s="1042"/>
      <c r="D121" s="1042"/>
      <c r="E121" s="1042"/>
      <c r="F121" s="1042"/>
      <c r="G121" s="1042"/>
      <c r="H121" s="1042"/>
      <c r="I121" s="1042"/>
      <c r="J121" s="1042"/>
      <c r="K121" s="1042"/>
    </row>
    <row r="122" spans="1:11" ht="12.75" customHeight="1" x14ac:dyDescent="0.25">
      <c r="A122" s="1076"/>
      <c r="B122" s="1042"/>
      <c r="C122" s="1042"/>
      <c r="D122" s="1042"/>
      <c r="E122" s="1042"/>
      <c r="F122" s="1042"/>
      <c r="G122" s="1042"/>
      <c r="H122" s="1042"/>
      <c r="I122" s="1042"/>
      <c r="J122" s="1042"/>
      <c r="K122" s="1042"/>
    </row>
    <row r="123" spans="1:11" ht="12.75" customHeight="1" x14ac:dyDescent="0.25">
      <c r="A123" s="1076"/>
      <c r="B123" s="1042"/>
      <c r="C123" s="1042"/>
      <c r="D123" s="1042"/>
      <c r="E123" s="1042"/>
      <c r="F123" s="1042"/>
      <c r="G123" s="1042"/>
      <c r="H123" s="1042"/>
      <c r="I123" s="1042"/>
      <c r="J123" s="1042"/>
      <c r="K123" s="1042"/>
    </row>
    <row r="124" spans="1:11" ht="12.75" customHeight="1" x14ac:dyDescent="0.25">
      <c r="A124" s="1076"/>
      <c r="B124" s="1042"/>
      <c r="C124" s="1042"/>
      <c r="D124" s="1042"/>
      <c r="E124" s="1042"/>
      <c r="F124" s="1042"/>
      <c r="G124" s="1042"/>
      <c r="H124" s="1042"/>
      <c r="I124" s="1042"/>
      <c r="J124" s="1042"/>
      <c r="K124" s="1042"/>
    </row>
    <row r="125" spans="1:11" ht="12.75" customHeight="1" x14ac:dyDescent="0.25">
      <c r="A125" s="1076"/>
      <c r="B125" s="1076"/>
      <c r="C125" s="1076"/>
      <c r="D125" s="1076"/>
      <c r="E125" s="1076"/>
      <c r="F125" s="1076"/>
      <c r="G125" s="1076"/>
      <c r="H125" s="1076"/>
      <c r="I125" s="1076"/>
      <c r="J125" s="1042"/>
      <c r="K125" s="1042"/>
    </row>
    <row r="126" spans="1:11" ht="12.75" customHeight="1" x14ac:dyDescent="0.25">
      <c r="A126" s="1077"/>
      <c r="B126" s="1077"/>
      <c r="C126" s="1077"/>
      <c r="D126" s="1077"/>
      <c r="E126" s="1077"/>
      <c r="F126" s="1077"/>
      <c r="G126" s="1077"/>
      <c r="H126" s="1077"/>
      <c r="I126" s="1077"/>
      <c r="J126" s="1042"/>
      <c r="K126" s="1042"/>
    </row>
    <row r="127" spans="1:11" ht="12.75" customHeight="1" x14ac:dyDescent="0.25">
      <c r="A127" s="1078"/>
      <c r="B127" s="1042"/>
      <c r="C127" s="1042"/>
      <c r="D127" s="1042"/>
      <c r="E127" s="1042"/>
      <c r="F127" s="1042"/>
      <c r="G127" s="1042"/>
      <c r="H127" s="1042"/>
      <c r="I127" s="1042"/>
      <c r="J127" s="1042"/>
      <c r="K127" s="1042"/>
    </row>
    <row r="128" spans="1:11" ht="12.75" customHeight="1" x14ac:dyDescent="0.25">
      <c r="A128" s="1078"/>
      <c r="B128" s="1042"/>
      <c r="C128" s="1042"/>
      <c r="D128" s="1042"/>
      <c r="E128" s="1042"/>
      <c r="F128" s="1042"/>
      <c r="G128" s="1042"/>
      <c r="H128" s="1042"/>
      <c r="I128" s="1042"/>
      <c r="J128" s="1042"/>
      <c r="K128" s="1042"/>
    </row>
    <row r="129" spans="1:11" ht="12.75" customHeight="1" x14ac:dyDescent="0.25">
      <c r="A129" s="1078"/>
      <c r="B129" s="1042"/>
      <c r="C129" s="1042"/>
      <c r="D129" s="1042"/>
      <c r="E129" s="1042"/>
      <c r="F129" s="1042"/>
      <c r="G129" s="1042"/>
      <c r="H129" s="1042"/>
      <c r="I129" s="1042"/>
      <c r="J129" s="1042"/>
      <c r="K129" s="1042"/>
    </row>
    <row r="130" spans="1:11" ht="12.75" customHeight="1" x14ac:dyDescent="0.25">
      <c r="A130" s="1078"/>
      <c r="B130" s="1042"/>
      <c r="C130" s="1042"/>
      <c r="D130" s="1042"/>
      <c r="E130" s="1042"/>
      <c r="F130" s="1042"/>
      <c r="G130" s="1042"/>
      <c r="H130" s="1042"/>
      <c r="I130" s="1042"/>
      <c r="J130" s="1042"/>
      <c r="K130" s="1042"/>
    </row>
    <row r="131" spans="1:11" ht="12.75" customHeight="1" x14ac:dyDescent="0.25">
      <c r="A131" s="1078"/>
      <c r="B131" s="1042"/>
      <c r="C131" s="1042"/>
      <c r="D131" s="1042"/>
      <c r="E131" s="1042"/>
      <c r="F131" s="1042"/>
      <c r="G131" s="1042"/>
      <c r="H131" s="1042"/>
      <c r="I131" s="1042"/>
      <c r="J131" s="1042"/>
      <c r="K131" s="1042"/>
    </row>
    <row r="132" spans="1:11" ht="12.75" customHeight="1" x14ac:dyDescent="0.25">
      <c r="A132" s="1078"/>
      <c r="B132" s="1042"/>
      <c r="C132" s="1042"/>
      <c r="D132" s="1042"/>
      <c r="E132" s="1042"/>
      <c r="F132" s="1042"/>
      <c r="G132" s="1042"/>
      <c r="H132" s="1042"/>
      <c r="I132" s="1042"/>
      <c r="J132" s="1042"/>
      <c r="K132" s="1042"/>
    </row>
    <row r="133" spans="1:11" ht="12.75" customHeight="1" x14ac:dyDescent="0.25">
      <c r="A133" s="1078"/>
      <c r="B133" s="1042"/>
      <c r="C133" s="1042"/>
      <c r="D133" s="1042"/>
      <c r="E133" s="1042"/>
      <c r="F133" s="1042"/>
      <c r="G133" s="1042"/>
      <c r="H133" s="1042"/>
      <c r="I133" s="1042"/>
      <c r="J133" s="1042"/>
      <c r="K133" s="1042"/>
    </row>
    <row r="134" spans="1:11" ht="12.75" customHeight="1" x14ac:dyDescent="0.25">
      <c r="A134" s="1078"/>
      <c r="B134" s="1042"/>
      <c r="C134" s="1042"/>
      <c r="D134" s="1042"/>
      <c r="E134" s="1042"/>
      <c r="F134" s="1042"/>
      <c r="G134" s="1042"/>
      <c r="H134" s="1042"/>
      <c r="I134" s="1042"/>
      <c r="J134" s="1042"/>
      <c r="K134" s="1042"/>
    </row>
    <row r="135" spans="1:11" ht="12.75" customHeight="1" x14ac:dyDescent="0.25">
      <c r="A135" s="1078"/>
      <c r="B135" s="1042"/>
      <c r="C135" s="1042"/>
      <c r="D135" s="1042"/>
      <c r="E135" s="1042"/>
      <c r="F135" s="1042"/>
      <c r="G135" s="1042"/>
      <c r="H135" s="1042"/>
      <c r="I135" s="1042"/>
      <c r="J135" s="1042"/>
      <c r="K135" s="1042"/>
    </row>
    <row r="136" spans="1:11" ht="12.75" customHeight="1" x14ac:dyDescent="0.25">
      <c r="A136" s="1078"/>
      <c r="B136" s="1042"/>
      <c r="C136" s="1042"/>
      <c r="D136" s="1042"/>
      <c r="E136" s="1042"/>
      <c r="F136" s="1042"/>
      <c r="G136" s="1042"/>
      <c r="H136" s="1042"/>
      <c r="I136" s="1042"/>
      <c r="J136" s="1042"/>
      <c r="K136" s="1042"/>
    </row>
    <row r="137" spans="1:11" ht="12.75" customHeight="1" x14ac:dyDescent="0.25">
      <c r="A137" s="1078"/>
      <c r="B137" s="1042"/>
      <c r="C137" s="1042"/>
      <c r="D137" s="1042"/>
      <c r="E137" s="1042"/>
      <c r="F137" s="1042"/>
      <c r="G137" s="1042"/>
      <c r="H137" s="1042"/>
      <c r="I137" s="1042"/>
      <c r="J137" s="1042"/>
      <c r="K137" s="1042"/>
    </row>
    <row r="138" spans="1:11" ht="12.75" customHeight="1" x14ac:dyDescent="0.25">
      <c r="A138" s="1078"/>
      <c r="B138" s="1042"/>
      <c r="C138" s="1042"/>
      <c r="D138" s="1042"/>
      <c r="E138" s="1042"/>
      <c r="F138" s="1042"/>
      <c r="G138" s="1042"/>
      <c r="H138" s="1042"/>
      <c r="I138" s="1042"/>
      <c r="J138" s="1042"/>
      <c r="K138" s="1042"/>
    </row>
    <row r="139" spans="1:11" ht="12.75" customHeight="1" x14ac:dyDescent="0.25">
      <c r="A139" s="1078"/>
      <c r="B139" s="1042"/>
      <c r="C139" s="1042"/>
      <c r="D139" s="1042"/>
      <c r="E139" s="1042"/>
      <c r="F139" s="1042"/>
      <c r="G139" s="1042"/>
      <c r="H139" s="1042"/>
      <c r="I139" s="1042"/>
      <c r="J139" s="1042"/>
      <c r="K139" s="1042"/>
    </row>
    <row r="140" spans="1:11" ht="12.75" customHeight="1" x14ac:dyDescent="0.25">
      <c r="A140" s="1076"/>
      <c r="B140" s="1073"/>
      <c r="C140" s="1073"/>
      <c r="D140" s="1073"/>
      <c r="E140" s="1073"/>
      <c r="F140" s="1073"/>
      <c r="G140" s="1073"/>
      <c r="H140" s="1073"/>
      <c r="I140" s="1073"/>
      <c r="J140" s="1042"/>
      <c r="K140" s="1042"/>
    </row>
    <row r="141" spans="1:11" ht="12.75" customHeight="1" x14ac:dyDescent="0.25">
      <c r="A141" s="1042"/>
      <c r="B141" s="1042"/>
      <c r="C141" s="1042"/>
      <c r="D141" s="1042"/>
      <c r="E141" s="1042"/>
      <c r="F141" s="1042"/>
      <c r="G141" s="1042"/>
      <c r="H141" s="1042"/>
      <c r="I141" s="1042"/>
      <c r="J141" s="1042"/>
      <c r="K141" s="1042"/>
    </row>
    <row r="142" spans="1:11" ht="12.75" customHeight="1" x14ac:dyDescent="0.25">
      <c r="A142" s="1042"/>
      <c r="B142" s="1042"/>
      <c r="C142" s="1042"/>
      <c r="D142" s="1042"/>
      <c r="E142" s="1042"/>
      <c r="F142" s="1042"/>
      <c r="G142" s="1042"/>
      <c r="H142" s="1042"/>
      <c r="I142" s="1042"/>
      <c r="J142" s="1042"/>
      <c r="K142" s="1042"/>
    </row>
    <row r="143" spans="1:11" ht="12.75" customHeight="1" x14ac:dyDescent="0.25">
      <c r="A143" s="1042"/>
      <c r="B143" s="1042"/>
      <c r="C143" s="1042"/>
      <c r="D143" s="1042"/>
      <c r="E143" s="1042"/>
      <c r="F143" s="1042"/>
      <c r="G143" s="1042"/>
      <c r="H143" s="1042"/>
      <c r="I143" s="1042"/>
      <c r="J143" s="1042"/>
      <c r="K143" s="1042"/>
    </row>
    <row r="144" spans="1:11" ht="12.75" customHeight="1" x14ac:dyDescent="0.25">
      <c r="A144" s="1042"/>
      <c r="B144" s="1042"/>
      <c r="C144" s="1042"/>
      <c r="D144" s="1042"/>
      <c r="E144" s="1042"/>
      <c r="F144" s="1042"/>
      <c r="G144" s="1042"/>
      <c r="H144" s="1042"/>
      <c r="I144" s="1042"/>
      <c r="J144" s="1042"/>
      <c r="K144" s="1042"/>
    </row>
    <row r="145" spans="1:11" ht="12.75" customHeight="1" x14ac:dyDescent="0.25">
      <c r="A145" s="1073"/>
      <c r="B145" s="1042"/>
      <c r="C145" s="1042"/>
      <c r="D145" s="1042"/>
      <c r="E145" s="1042"/>
      <c r="F145" s="1042"/>
      <c r="G145" s="1042"/>
      <c r="H145" s="1042"/>
      <c r="I145" s="1042"/>
      <c r="J145" s="1042"/>
      <c r="K145" s="1042"/>
    </row>
    <row r="146" spans="1:11" ht="12.75" customHeight="1" x14ac:dyDescent="0.25">
      <c r="A146" s="1073"/>
      <c r="B146" s="1042"/>
      <c r="C146" s="1042"/>
      <c r="D146" s="1042"/>
      <c r="E146" s="1042"/>
      <c r="F146" s="1042"/>
      <c r="G146" s="1042"/>
      <c r="H146" s="1042"/>
      <c r="I146" s="1042"/>
      <c r="J146" s="1042"/>
      <c r="K146" s="1042"/>
    </row>
    <row r="147" spans="1:11" ht="12.75" customHeight="1" x14ac:dyDescent="0.25">
      <c r="A147" s="1073"/>
      <c r="B147" s="1042"/>
      <c r="C147" s="1042"/>
      <c r="D147" s="1042"/>
      <c r="E147" s="1042"/>
      <c r="F147" s="1042"/>
      <c r="G147" s="1042"/>
      <c r="H147" s="1042"/>
      <c r="I147" s="1042"/>
      <c r="J147" s="1042"/>
      <c r="K147" s="1042"/>
    </row>
    <row r="148" spans="1:11" ht="12.75" customHeight="1" x14ac:dyDescent="0.25">
      <c r="A148" s="1079"/>
      <c r="B148" s="1042"/>
      <c r="C148" s="1042"/>
      <c r="D148" s="1042"/>
      <c r="E148" s="1042"/>
      <c r="F148" s="1042"/>
      <c r="G148" s="1042"/>
      <c r="H148" s="1042"/>
      <c r="I148" s="1042"/>
      <c r="J148" s="1042"/>
      <c r="K148" s="1042"/>
    </row>
    <row r="149" spans="1:11" ht="12.75" customHeight="1" x14ac:dyDescent="0.25">
      <c r="A149" s="1079"/>
      <c r="B149" s="1042"/>
      <c r="C149" s="1042"/>
      <c r="D149" s="1042"/>
      <c r="E149" s="1042"/>
      <c r="F149" s="1042"/>
      <c r="G149" s="1042"/>
      <c r="H149" s="1042"/>
      <c r="I149" s="1042"/>
      <c r="J149" s="1042"/>
      <c r="K149" s="1042"/>
    </row>
    <row r="150" spans="1:11" ht="12.75" customHeight="1" x14ac:dyDescent="0.25">
      <c r="A150" s="1079"/>
      <c r="B150" s="1042"/>
      <c r="C150" s="1042"/>
      <c r="D150" s="1042"/>
      <c r="E150" s="1042"/>
      <c r="F150" s="1042"/>
      <c r="G150" s="1042"/>
      <c r="H150" s="1042"/>
      <c r="I150" s="1042"/>
      <c r="J150" s="1042"/>
      <c r="K150" s="1042"/>
    </row>
    <row r="151" spans="1:11" ht="12.75" customHeight="1" x14ac:dyDescent="0.25">
      <c r="A151" s="1042"/>
      <c r="B151" s="1042"/>
      <c r="C151" s="1042"/>
      <c r="D151" s="1042"/>
      <c r="E151" s="1042"/>
      <c r="F151" s="1042"/>
      <c r="G151" s="1042"/>
      <c r="H151" s="1042"/>
      <c r="I151" s="1042"/>
      <c r="J151" s="1042"/>
      <c r="K151" s="1042"/>
    </row>
    <row r="152" spans="1:11" ht="12.75" customHeight="1" x14ac:dyDescent="0.25">
      <c r="A152" s="1079"/>
      <c r="B152" s="1042"/>
      <c r="C152" s="1042"/>
      <c r="D152" s="1042"/>
      <c r="E152" s="1042"/>
      <c r="F152" s="1042"/>
      <c r="G152" s="1042"/>
      <c r="H152" s="1042"/>
      <c r="I152" s="1042"/>
      <c r="J152" s="1042"/>
      <c r="K152" s="1042"/>
    </row>
    <row r="153" spans="1:11" ht="12.75" customHeight="1" x14ac:dyDescent="0.25">
      <c r="A153" s="1042"/>
      <c r="B153" s="1042"/>
      <c r="C153" s="1042"/>
      <c r="D153" s="1042"/>
      <c r="E153" s="1042"/>
      <c r="F153" s="1042"/>
      <c r="G153" s="1042"/>
      <c r="H153" s="1042"/>
      <c r="I153" s="1042"/>
      <c r="J153" s="1042"/>
      <c r="K153" s="1042"/>
    </row>
    <row r="154" spans="1:11" ht="12.75" customHeight="1" x14ac:dyDescent="0.25">
      <c r="A154" s="1042"/>
      <c r="B154" s="1042"/>
      <c r="C154" s="1042"/>
      <c r="D154" s="1042"/>
      <c r="E154" s="1042"/>
      <c r="F154" s="1042"/>
      <c r="G154" s="1042"/>
      <c r="H154" s="1042"/>
      <c r="I154" s="1042"/>
      <c r="J154" s="1042"/>
      <c r="K154" s="1042"/>
    </row>
    <row r="155" spans="1:11" ht="12.75" customHeight="1" x14ac:dyDescent="0.25">
      <c r="A155" s="1079"/>
      <c r="B155" s="1042"/>
      <c r="C155" s="1042"/>
      <c r="D155" s="1042"/>
      <c r="E155" s="1042"/>
      <c r="F155" s="1042"/>
      <c r="G155" s="1042"/>
      <c r="H155" s="1042"/>
      <c r="I155" s="1042"/>
      <c r="J155" s="1042"/>
      <c r="K155" s="1042"/>
    </row>
    <row r="156" spans="1:11" ht="12.75" customHeight="1" x14ac:dyDescent="0.25">
      <c r="A156" s="1073"/>
      <c r="B156" s="1042"/>
      <c r="C156" s="1042"/>
      <c r="D156" s="1042"/>
      <c r="E156" s="1042"/>
      <c r="F156" s="1042"/>
      <c r="G156" s="1042"/>
      <c r="H156" s="1042"/>
      <c r="I156" s="1042"/>
      <c r="J156" s="1042"/>
      <c r="K156" s="1042"/>
    </row>
    <row r="157" spans="1:11" ht="12.75" customHeight="1" x14ac:dyDescent="0.25">
      <c r="A157" s="1073"/>
      <c r="B157" s="1042"/>
      <c r="C157" s="1042"/>
      <c r="D157" s="1042"/>
      <c r="E157" s="1042"/>
      <c r="F157" s="1042"/>
      <c r="G157" s="1042"/>
      <c r="H157" s="1042"/>
      <c r="I157" s="1042"/>
      <c r="J157" s="1042"/>
      <c r="K157" s="1042"/>
    </row>
    <row r="158" spans="1:11" ht="12.75" customHeight="1" x14ac:dyDescent="0.25">
      <c r="A158" s="1042"/>
      <c r="B158" s="1042"/>
      <c r="C158" s="1042"/>
      <c r="D158" s="1042"/>
      <c r="E158" s="1042"/>
      <c r="F158" s="1042"/>
      <c r="G158" s="1042"/>
      <c r="H158" s="1042"/>
      <c r="I158" s="1042"/>
      <c r="J158" s="1042"/>
      <c r="K158" s="1042"/>
    </row>
    <row r="159" spans="1:11" ht="12.75" customHeight="1" x14ac:dyDescent="0.25">
      <c r="A159" s="1074"/>
      <c r="B159" s="1074"/>
      <c r="C159" s="1074"/>
      <c r="D159" s="1074"/>
      <c r="E159" s="1074"/>
      <c r="F159" s="1074"/>
      <c r="G159" s="1074"/>
      <c r="H159" s="1074"/>
      <c r="I159" s="1074"/>
      <c r="J159" s="1074"/>
      <c r="K159" s="1042"/>
    </row>
    <row r="160" spans="1:11" ht="12.75" customHeight="1" x14ac:dyDescent="0.25">
      <c r="A160" s="1080"/>
      <c r="B160" s="1081"/>
      <c r="C160" s="1081"/>
      <c r="D160" s="1081"/>
      <c r="E160" s="1081"/>
      <c r="F160" s="1081"/>
      <c r="G160" s="1081"/>
      <c r="H160" s="1081"/>
      <c r="I160" s="1081"/>
      <c r="J160" s="1081"/>
      <c r="K160" s="1042"/>
    </row>
    <row r="161" spans="1:11" ht="12.75" customHeight="1" x14ac:dyDescent="0.25">
      <c r="A161" s="1080"/>
      <c r="B161" s="1081"/>
      <c r="C161" s="1081"/>
      <c r="D161" s="1081"/>
      <c r="E161" s="1081"/>
      <c r="F161" s="1081"/>
      <c r="G161" s="1081"/>
      <c r="H161" s="1081"/>
      <c r="I161" s="1081"/>
      <c r="J161" s="1081"/>
      <c r="K161" s="1042"/>
    </row>
    <row r="162" spans="1:11" ht="12.75" customHeight="1" x14ac:dyDescent="0.25">
      <c r="A162" s="1080"/>
      <c r="B162" s="1081"/>
      <c r="C162" s="1081"/>
      <c r="D162" s="1081"/>
      <c r="E162" s="1081"/>
      <c r="F162" s="1081"/>
      <c r="G162" s="1081"/>
      <c r="H162" s="1081"/>
      <c r="I162" s="1081"/>
      <c r="J162" s="1081"/>
      <c r="K162" s="1042"/>
    </row>
    <row r="163" spans="1:11" ht="12.75" customHeight="1" x14ac:dyDescent="0.25">
      <c r="A163" s="1080"/>
      <c r="B163" s="1081"/>
      <c r="C163" s="1081"/>
      <c r="D163" s="1081"/>
      <c r="E163" s="1081"/>
      <c r="F163" s="1081"/>
      <c r="G163" s="1081"/>
      <c r="H163" s="1081"/>
      <c r="I163" s="1081"/>
      <c r="J163" s="1081"/>
      <c r="K163" s="1042"/>
    </row>
    <row r="164" spans="1:11" ht="12.75" customHeight="1" x14ac:dyDescent="0.25">
      <c r="A164" s="1080"/>
      <c r="B164" s="1081"/>
      <c r="C164" s="1081"/>
      <c r="D164" s="1081"/>
      <c r="E164" s="1081"/>
      <c r="F164" s="1081"/>
      <c r="G164" s="1081"/>
      <c r="H164" s="1081"/>
      <c r="I164" s="1081"/>
      <c r="J164" s="1081"/>
      <c r="K164" s="1042"/>
    </row>
    <row r="165" spans="1:11" ht="12.75" customHeight="1" x14ac:dyDescent="0.25">
      <c r="A165" s="1082"/>
      <c r="B165" s="1081"/>
      <c r="C165" s="1081"/>
      <c r="D165" s="1081"/>
      <c r="E165" s="1081"/>
      <c r="F165" s="1081"/>
      <c r="G165" s="1081"/>
      <c r="H165" s="1081"/>
      <c r="I165" s="1081"/>
      <c r="J165" s="1081"/>
      <c r="K165" s="1042"/>
    </row>
    <row r="166" spans="1:11" ht="12.75" customHeight="1" x14ac:dyDescent="0.25">
      <c r="A166" s="1073"/>
      <c r="B166" s="1083"/>
      <c r="C166" s="1084"/>
      <c r="D166" s="1084"/>
      <c r="E166" s="1084"/>
      <c r="F166" s="1084"/>
      <c r="G166" s="1084"/>
      <c r="H166" s="1084"/>
      <c r="I166" s="1084"/>
      <c r="J166" s="1084"/>
      <c r="K166" s="1042"/>
    </row>
    <row r="167" spans="1:11" s="1085" customFormat="1" ht="12.75" customHeight="1" x14ac:dyDescent="0.25">
      <c r="A167" s="1073"/>
      <c r="B167" s="1083"/>
      <c r="C167" s="1084"/>
      <c r="D167" s="1084"/>
      <c r="E167" s="1084"/>
      <c r="F167" s="1084"/>
      <c r="G167" s="1084"/>
      <c r="H167" s="1084"/>
      <c r="I167" s="1084"/>
      <c r="J167" s="1084"/>
      <c r="K167" s="1042"/>
    </row>
    <row r="168" spans="1:11" s="1085" customFormat="1" ht="12.75" customHeight="1" x14ac:dyDescent="0.25">
      <c r="A168" s="1086"/>
      <c r="B168" s="1042"/>
      <c r="C168" s="1042"/>
      <c r="D168" s="1042"/>
      <c r="E168" s="1042"/>
      <c r="F168" s="1042"/>
      <c r="G168" s="1042"/>
      <c r="H168" s="1042"/>
      <c r="I168" s="1042"/>
      <c r="J168" s="1042"/>
      <c r="K168" s="1042"/>
    </row>
    <row r="169" spans="1:11" s="1085" customFormat="1" ht="12.75" customHeight="1" x14ac:dyDescent="0.25">
      <c r="A169" s="1042"/>
      <c r="B169" s="1042"/>
      <c r="C169" s="1042"/>
      <c r="D169" s="1042"/>
      <c r="E169" s="1042"/>
      <c r="F169" s="1042"/>
      <c r="G169" s="1042"/>
      <c r="H169" s="1042"/>
      <c r="I169" s="1042"/>
      <c r="J169" s="1042"/>
      <c r="K169" s="1042"/>
    </row>
    <row r="170" spans="1:11" ht="12.75" customHeight="1" x14ac:dyDescent="0.25">
      <c r="A170" s="1042"/>
      <c r="B170" s="1042"/>
      <c r="C170" s="1042"/>
      <c r="D170" s="1042"/>
      <c r="E170" s="1042"/>
      <c r="F170" s="1042"/>
      <c r="G170" s="1042"/>
      <c r="H170" s="1042"/>
      <c r="I170" s="1042"/>
      <c r="J170" s="1042"/>
      <c r="K170" s="1042"/>
    </row>
    <row r="171" spans="1:11" ht="12.75" customHeight="1" x14ac:dyDescent="0.25">
      <c r="A171" s="1074"/>
      <c r="B171" s="1074"/>
      <c r="C171" s="1074"/>
      <c r="D171" s="1074"/>
      <c r="E171" s="1074"/>
      <c r="F171" s="1074"/>
      <c r="G171" s="1074"/>
      <c r="H171" s="1074"/>
      <c r="I171" s="1074"/>
      <c r="J171" s="1074"/>
      <c r="K171" s="1042"/>
    </row>
    <row r="172" spans="1:11" ht="12.75" customHeight="1" x14ac:dyDescent="0.25">
      <c r="A172" s="1080"/>
      <c r="B172" s="1081"/>
      <c r="C172" s="1081"/>
      <c r="D172" s="1081"/>
      <c r="E172" s="1081"/>
      <c r="F172" s="1081"/>
      <c r="G172" s="1081"/>
      <c r="H172" s="1081"/>
      <c r="I172" s="1081"/>
      <c r="J172" s="1081"/>
      <c r="K172" s="1042"/>
    </row>
    <row r="173" spans="1:11" ht="12.75" customHeight="1" x14ac:dyDescent="0.25">
      <c r="A173" s="1080"/>
      <c r="B173" s="1081"/>
      <c r="C173" s="1081"/>
      <c r="D173" s="1081"/>
      <c r="E173" s="1081"/>
      <c r="F173" s="1081"/>
      <c r="G173" s="1081"/>
      <c r="H173" s="1081"/>
      <c r="I173" s="1081"/>
      <c r="J173" s="1081"/>
      <c r="K173" s="1042"/>
    </row>
    <row r="174" spans="1:11" ht="12.75" customHeight="1" x14ac:dyDescent="0.25">
      <c r="A174" s="1073"/>
      <c r="B174" s="1083"/>
      <c r="C174" s="1084"/>
      <c r="D174" s="1084"/>
      <c r="E174" s="1084"/>
      <c r="F174" s="1084"/>
      <c r="G174" s="1084"/>
      <c r="H174" s="1084"/>
      <c r="I174" s="1084"/>
      <c r="J174" s="1084"/>
      <c r="K174" s="1042"/>
    </row>
    <row r="175" spans="1:11" ht="12.75" customHeight="1" x14ac:dyDescent="0.25">
      <c r="A175" s="1079"/>
      <c r="B175" s="1042"/>
      <c r="C175" s="1042"/>
      <c r="D175" s="1042"/>
      <c r="E175" s="1042"/>
      <c r="F175" s="1042"/>
      <c r="G175" s="1042"/>
      <c r="H175" s="1042"/>
      <c r="I175" s="1042"/>
      <c r="J175" s="1042"/>
      <c r="K175" s="1042"/>
    </row>
    <row r="176" spans="1:11" ht="12.75" customHeight="1" x14ac:dyDescent="0.25">
      <c r="A176" s="1079"/>
      <c r="B176" s="1042"/>
      <c r="C176" s="1042"/>
      <c r="D176" s="1042"/>
      <c r="E176" s="1042"/>
      <c r="F176" s="1042"/>
      <c r="G176" s="1042"/>
      <c r="H176" s="1042"/>
      <c r="I176" s="1042"/>
      <c r="J176" s="1042"/>
      <c r="K176" s="1042"/>
    </row>
    <row r="177" spans="1:11" ht="12.75" customHeight="1" x14ac:dyDescent="0.25">
      <c r="A177" s="1079"/>
      <c r="B177" s="1042"/>
      <c r="C177" s="1042"/>
      <c r="D177" s="1042"/>
      <c r="E177" s="1042"/>
      <c r="F177" s="1042"/>
      <c r="G177" s="1042"/>
      <c r="H177" s="1042"/>
      <c r="I177" s="1042"/>
      <c r="J177" s="1042"/>
      <c r="K177" s="1042"/>
    </row>
    <row r="178" spans="1:11" ht="12.75" customHeight="1" x14ac:dyDescent="0.25">
      <c r="A178" s="1079"/>
      <c r="B178" s="1042"/>
      <c r="C178" s="1042"/>
      <c r="D178" s="1042"/>
      <c r="E178" s="1042"/>
      <c r="F178" s="1042"/>
      <c r="G178" s="1042"/>
      <c r="H178" s="1042"/>
      <c r="I178" s="1042"/>
      <c r="J178" s="1042"/>
      <c r="K178" s="1042"/>
    </row>
    <row r="179" spans="1:11" ht="12.75" customHeight="1" x14ac:dyDescent="0.25">
      <c r="A179" s="1073"/>
      <c r="B179" s="1042"/>
      <c r="C179" s="1042"/>
      <c r="D179" s="1042"/>
      <c r="E179" s="1042"/>
      <c r="F179" s="1042"/>
      <c r="G179" s="1042"/>
      <c r="H179" s="1042"/>
      <c r="I179" s="1042"/>
      <c r="J179" s="1042"/>
      <c r="K179" s="1042"/>
    </row>
    <row r="180" spans="1:11" ht="12.75" customHeight="1" x14ac:dyDescent="0.25">
      <c r="A180" s="1073"/>
      <c r="B180" s="1042"/>
      <c r="C180" s="1042"/>
      <c r="D180" s="1042"/>
      <c r="E180" s="1042"/>
      <c r="F180" s="1042"/>
      <c r="G180" s="1042"/>
      <c r="H180" s="1042"/>
      <c r="I180" s="1042"/>
      <c r="J180" s="1042"/>
      <c r="K180" s="1042"/>
    </row>
    <row r="181" spans="1:11" ht="12.75" customHeight="1" x14ac:dyDescent="0.25">
      <c r="A181" s="1073"/>
      <c r="B181" s="1042"/>
      <c r="C181" s="1042"/>
      <c r="D181" s="1042"/>
      <c r="E181" s="1042"/>
      <c r="F181" s="1042"/>
      <c r="G181" s="1042"/>
      <c r="H181" s="1042"/>
      <c r="I181" s="1042"/>
      <c r="J181" s="1042"/>
      <c r="K181" s="1042"/>
    </row>
    <row r="182" spans="1:11" ht="12.75" customHeight="1" x14ac:dyDescent="0.25">
      <c r="A182" s="1079"/>
      <c r="B182" s="1042"/>
      <c r="C182" s="1042"/>
      <c r="D182" s="1042"/>
      <c r="E182" s="1042"/>
      <c r="F182" s="1042"/>
      <c r="G182" s="1042"/>
      <c r="H182" s="1042"/>
      <c r="I182" s="1042"/>
      <c r="J182" s="1042"/>
      <c r="K182" s="1042"/>
    </row>
    <row r="183" spans="1:11" ht="12.75" customHeight="1" x14ac:dyDescent="0.25">
      <c r="A183" s="1079"/>
      <c r="B183" s="1042"/>
      <c r="C183" s="1042"/>
      <c r="D183" s="1042"/>
      <c r="E183" s="1042"/>
      <c r="F183" s="1042"/>
      <c r="G183" s="1042"/>
      <c r="H183" s="1042"/>
      <c r="I183" s="1042"/>
      <c r="J183" s="1042"/>
      <c r="K183" s="1042"/>
    </row>
    <row r="184" spans="1:11" ht="12.75" customHeight="1" x14ac:dyDescent="0.25">
      <c r="A184" s="1079"/>
      <c r="B184" s="1042"/>
      <c r="C184" s="1042"/>
      <c r="D184" s="1042"/>
      <c r="E184" s="1042"/>
      <c r="F184" s="1042"/>
      <c r="G184" s="1042"/>
      <c r="H184" s="1042"/>
      <c r="I184" s="1042"/>
      <c r="J184" s="1042"/>
      <c r="K184" s="1042"/>
    </row>
    <row r="185" spans="1:11" ht="12.75" customHeight="1" x14ac:dyDescent="0.25">
      <c r="A185" s="1042"/>
      <c r="B185" s="1042"/>
      <c r="C185" s="1042"/>
      <c r="D185" s="1042"/>
      <c r="E185" s="1042"/>
      <c r="F185" s="1042"/>
      <c r="G185" s="1042"/>
      <c r="H185" s="1042"/>
      <c r="I185" s="1042"/>
      <c r="J185" s="1042"/>
      <c r="K185" s="1042"/>
    </row>
    <row r="186" spans="1:11" ht="12.75" customHeight="1" x14ac:dyDescent="0.25">
      <c r="A186" s="1079"/>
      <c r="B186" s="1042"/>
      <c r="C186" s="1042"/>
      <c r="D186" s="1042"/>
      <c r="E186" s="1042"/>
      <c r="F186" s="1042"/>
      <c r="G186" s="1042"/>
      <c r="H186" s="1042"/>
      <c r="I186" s="1042"/>
      <c r="J186" s="1042"/>
      <c r="K186" s="1042"/>
    </row>
    <row r="187" spans="1:11" ht="12.75" customHeight="1" x14ac:dyDescent="0.25">
      <c r="A187" s="1042"/>
      <c r="B187" s="1042"/>
      <c r="C187" s="1042"/>
      <c r="D187" s="1042"/>
      <c r="E187" s="1042"/>
      <c r="F187" s="1042"/>
      <c r="G187" s="1042"/>
      <c r="H187" s="1042"/>
      <c r="I187" s="1042"/>
      <c r="J187" s="1042"/>
      <c r="K187" s="1042"/>
    </row>
    <row r="188" spans="1:11" ht="12.75" customHeight="1" x14ac:dyDescent="0.25">
      <c r="A188" s="1042"/>
      <c r="B188" s="1042"/>
      <c r="C188" s="1042"/>
      <c r="D188" s="1042"/>
      <c r="E188" s="1042"/>
      <c r="F188" s="1042"/>
      <c r="G188" s="1042"/>
      <c r="H188" s="1042"/>
      <c r="I188" s="1042"/>
      <c r="J188" s="1042"/>
      <c r="K188" s="1042"/>
    </row>
    <row r="189" spans="1:11" ht="12.75" customHeight="1" x14ac:dyDescent="0.25">
      <c r="A189" s="1075"/>
      <c r="B189" s="1075"/>
      <c r="C189" s="1075"/>
      <c r="D189" s="1075"/>
      <c r="E189" s="1075"/>
      <c r="F189" s="1075"/>
      <c r="G189" s="1075"/>
      <c r="H189" s="1075"/>
      <c r="I189" s="1075"/>
      <c r="J189" s="1075"/>
      <c r="K189" s="1042"/>
    </row>
    <row r="190" spans="1:11" ht="12.75" customHeight="1" x14ac:dyDescent="0.25">
      <c r="A190" s="1087"/>
      <c r="B190" s="1088"/>
      <c r="C190" s="1088"/>
      <c r="D190" s="1088"/>
      <c r="E190" s="1088"/>
      <c r="F190" s="1088"/>
      <c r="G190" s="1088"/>
      <c r="H190" s="1088"/>
      <c r="I190" s="1088"/>
      <c r="J190" s="1088"/>
      <c r="K190" s="1042"/>
    </row>
    <row r="191" spans="1:11" ht="12.75" customHeight="1" x14ac:dyDescent="0.25">
      <c r="A191" s="1087"/>
      <c r="B191" s="1088"/>
      <c r="C191" s="1088"/>
      <c r="D191" s="1088"/>
      <c r="E191" s="1088"/>
      <c r="F191" s="1088"/>
      <c r="G191" s="1088"/>
      <c r="H191" s="1088"/>
      <c r="I191" s="1088"/>
      <c r="J191" s="1088"/>
      <c r="K191" s="1042"/>
    </row>
    <row r="192" spans="1:11" ht="12.75" customHeight="1" x14ac:dyDescent="0.25">
      <c r="A192" s="1087"/>
      <c r="B192" s="1088"/>
      <c r="C192" s="1088"/>
      <c r="D192" s="1088"/>
      <c r="E192" s="1088"/>
      <c r="F192" s="1088"/>
      <c r="G192" s="1088"/>
      <c r="H192" s="1088"/>
      <c r="I192" s="1088"/>
      <c r="J192" s="1088"/>
      <c r="K192" s="1042"/>
    </row>
    <row r="193" spans="1:11" ht="12.75" customHeight="1" x14ac:dyDescent="0.25">
      <c r="A193" s="1087"/>
      <c r="B193" s="1088"/>
      <c r="C193" s="1088"/>
      <c r="D193" s="1088"/>
      <c r="E193" s="1088"/>
      <c r="F193" s="1088"/>
      <c r="G193" s="1088"/>
      <c r="H193" s="1088"/>
      <c r="I193" s="1088"/>
      <c r="J193" s="1088"/>
      <c r="K193" s="1042"/>
    </row>
    <row r="194" spans="1:11" ht="12.75" customHeight="1" x14ac:dyDescent="0.25">
      <c r="A194" s="1087"/>
      <c r="B194" s="1088"/>
      <c r="C194" s="1088"/>
      <c r="D194" s="1088"/>
      <c r="E194" s="1088"/>
      <c r="F194" s="1088"/>
      <c r="G194" s="1088"/>
      <c r="H194" s="1088"/>
      <c r="I194" s="1088"/>
      <c r="J194" s="1088"/>
      <c r="K194" s="1042"/>
    </row>
    <row r="195" spans="1:11" ht="12.75" customHeight="1" x14ac:dyDescent="0.25">
      <c r="A195" s="1076"/>
      <c r="B195" s="1089"/>
      <c r="C195" s="1089"/>
      <c r="D195" s="1089"/>
      <c r="E195" s="1089"/>
      <c r="F195" s="1089"/>
      <c r="G195" s="1089"/>
      <c r="H195" s="1089"/>
      <c r="I195" s="1089"/>
      <c r="J195" s="1089"/>
      <c r="K195" s="1042"/>
    </row>
    <row r="196" spans="1:11" ht="12.75" customHeight="1" x14ac:dyDescent="0.25">
      <c r="A196" s="1042"/>
      <c r="B196" s="1042"/>
      <c r="C196" s="1042"/>
      <c r="D196" s="1042"/>
      <c r="E196" s="1042"/>
      <c r="F196" s="1042"/>
      <c r="G196" s="1042"/>
      <c r="H196" s="1042"/>
      <c r="I196" s="1042"/>
      <c r="J196" s="1042"/>
      <c r="K196" s="1042"/>
    </row>
    <row r="197" spans="1:11" ht="12.75" customHeight="1" x14ac:dyDescent="0.25">
      <c r="A197" s="1073"/>
      <c r="B197" s="1042"/>
      <c r="C197" s="1042"/>
      <c r="D197" s="1042"/>
      <c r="E197" s="1042"/>
      <c r="F197" s="1042"/>
      <c r="G197" s="1042"/>
      <c r="H197" s="1042"/>
      <c r="I197" s="1042"/>
      <c r="J197" s="1042"/>
      <c r="K197" s="1042"/>
    </row>
    <row r="198" spans="1:11" ht="12.75" customHeight="1" x14ac:dyDescent="0.25">
      <c r="A198" s="1086"/>
      <c r="B198" s="1042"/>
      <c r="C198" s="1042"/>
      <c r="D198" s="1042"/>
      <c r="E198" s="1042"/>
      <c r="F198" s="1042"/>
      <c r="G198" s="1042"/>
      <c r="H198" s="1042"/>
      <c r="I198" s="1042"/>
      <c r="J198" s="1042"/>
      <c r="K198" s="1042"/>
    </row>
    <row r="199" spans="1:11" ht="12.75" customHeight="1" x14ac:dyDescent="0.25">
      <c r="A199" s="1074"/>
      <c r="B199" s="1074"/>
      <c r="C199" s="1074"/>
      <c r="D199" s="1074"/>
      <c r="E199" s="1042"/>
      <c r="F199" s="1042"/>
      <c r="G199" s="1042"/>
      <c r="H199" s="1042"/>
      <c r="I199" s="1042"/>
      <c r="J199" s="1042"/>
      <c r="K199" s="1042"/>
    </row>
    <row r="200" spans="1:11" ht="12.75" customHeight="1" x14ac:dyDescent="0.25">
      <c r="A200" s="1074"/>
      <c r="B200" s="1042"/>
      <c r="C200" s="1074"/>
      <c r="D200" s="1074"/>
      <c r="E200" s="1042"/>
      <c r="F200" s="1074"/>
      <c r="G200" s="1042"/>
      <c r="H200" s="1042"/>
      <c r="I200" s="1042"/>
      <c r="J200" s="1042"/>
      <c r="K200" s="1042"/>
    </row>
    <row r="201" spans="1:11" ht="12.75" customHeight="1" x14ac:dyDescent="0.25">
      <c r="A201" s="1074"/>
      <c r="B201" s="1042"/>
      <c r="C201" s="1074"/>
      <c r="D201" s="1090"/>
      <c r="E201" s="1042"/>
      <c r="F201" s="1090"/>
      <c r="G201" s="1042"/>
      <c r="H201" s="1042"/>
      <c r="I201" s="1042"/>
      <c r="J201" s="1042"/>
      <c r="K201" s="1042"/>
    </row>
    <row r="202" spans="1:11" ht="12.75" customHeight="1" x14ac:dyDescent="0.25">
      <c r="A202" s="1042"/>
      <c r="B202" s="1042"/>
      <c r="C202" s="1042"/>
      <c r="D202" s="1042"/>
      <c r="E202" s="1042"/>
      <c r="F202" s="1042"/>
      <c r="G202" s="1042"/>
      <c r="H202" s="1042"/>
      <c r="I202" s="1042"/>
      <c r="J202" s="1042"/>
      <c r="K202" s="1042"/>
    </row>
    <row r="203" spans="1:11" ht="12.75" customHeight="1" x14ac:dyDescent="0.25">
      <c r="A203" s="1042"/>
      <c r="B203" s="1042"/>
      <c r="C203" s="1042"/>
      <c r="D203" s="1042"/>
      <c r="E203" s="1042"/>
      <c r="F203" s="1042"/>
      <c r="G203" s="1042"/>
      <c r="H203" s="1042"/>
      <c r="I203" s="1042"/>
      <c r="J203" s="1042"/>
      <c r="K203" s="1042"/>
    </row>
    <row r="204" spans="1:11" ht="12.75" customHeight="1" x14ac:dyDescent="0.25">
      <c r="A204" s="1091"/>
      <c r="B204" s="1042"/>
      <c r="C204" s="1042"/>
      <c r="D204" s="1042"/>
      <c r="E204" s="1042"/>
      <c r="F204" s="1042"/>
      <c r="G204" s="1042"/>
      <c r="H204" s="1042"/>
      <c r="I204" s="1042"/>
      <c r="J204" s="1042"/>
      <c r="K204" s="1042"/>
    </row>
    <row r="205" spans="1:11" ht="12.75" customHeight="1" x14ac:dyDescent="0.25">
      <c r="A205" s="1042"/>
      <c r="B205" s="1042"/>
      <c r="C205" s="1042"/>
      <c r="D205" s="1042"/>
      <c r="E205" s="1042"/>
      <c r="F205" s="1042"/>
      <c r="G205" s="1042"/>
      <c r="H205" s="1042"/>
      <c r="I205" s="1042"/>
      <c r="J205" s="1042"/>
      <c r="K205" s="1042"/>
    </row>
    <row r="206" spans="1:11" ht="12.75" customHeight="1" x14ac:dyDescent="0.25">
      <c r="A206" s="1042"/>
      <c r="B206" s="1042"/>
      <c r="C206" s="1042"/>
      <c r="D206" s="1042"/>
      <c r="E206" s="1042"/>
      <c r="F206" s="1042"/>
      <c r="G206" s="1042"/>
      <c r="H206" s="1042"/>
      <c r="I206" s="1042"/>
      <c r="J206" s="1042"/>
      <c r="K206" s="1042"/>
    </row>
    <row r="207" spans="1:11" ht="12.75" customHeight="1" x14ac:dyDescent="0.25">
      <c r="A207" s="1042"/>
      <c r="B207" s="1042"/>
      <c r="C207" s="1042"/>
      <c r="D207" s="1042"/>
      <c r="E207" s="1042"/>
      <c r="F207" s="1042"/>
      <c r="G207" s="1042"/>
      <c r="H207" s="1042"/>
      <c r="I207" s="1042"/>
      <c r="J207" s="1042"/>
      <c r="K207" s="1042"/>
    </row>
    <row r="208" spans="1:11" ht="12.75" customHeight="1" x14ac:dyDescent="0.25">
      <c r="A208" s="1042"/>
      <c r="B208" s="1042"/>
      <c r="C208" s="1042"/>
      <c r="D208" s="1042"/>
      <c r="E208" s="1042"/>
      <c r="F208" s="1042"/>
      <c r="G208" s="1042"/>
      <c r="H208" s="1042"/>
      <c r="I208" s="1042"/>
      <c r="J208" s="1042"/>
      <c r="K208" s="1042"/>
    </row>
    <row r="209" spans="1:11" ht="12.75" customHeight="1" x14ac:dyDescent="0.25">
      <c r="A209" s="1042"/>
      <c r="B209" s="1042"/>
      <c r="C209" s="1042"/>
      <c r="D209" s="1042"/>
      <c r="E209" s="1042"/>
      <c r="F209" s="1042"/>
      <c r="G209" s="1042"/>
      <c r="H209" s="1042"/>
      <c r="I209" s="1042"/>
      <c r="J209" s="1042"/>
      <c r="K209" s="1042"/>
    </row>
    <row r="210" spans="1:11" ht="12.75" customHeight="1" x14ac:dyDescent="0.25">
      <c r="A210" s="1073"/>
      <c r="B210" s="1042"/>
      <c r="C210" s="1073"/>
      <c r="D210" s="1073"/>
      <c r="E210" s="1042"/>
      <c r="F210" s="1042"/>
      <c r="G210" s="1042"/>
      <c r="H210" s="1042"/>
      <c r="I210" s="1042"/>
      <c r="J210" s="1042"/>
      <c r="K210" s="1042"/>
    </row>
    <row r="211" spans="1:11" ht="12.75" customHeight="1" x14ac:dyDescent="0.25">
      <c r="A211" s="1042"/>
      <c r="B211" s="1042"/>
      <c r="C211" s="1042"/>
      <c r="D211" s="1042"/>
      <c r="E211" s="1042"/>
      <c r="F211" s="1042"/>
      <c r="G211" s="1042"/>
      <c r="H211" s="1042"/>
      <c r="I211" s="1042"/>
      <c r="J211" s="1042"/>
      <c r="K211" s="1042"/>
    </row>
    <row r="212" spans="1:11" ht="12.75" customHeight="1" x14ac:dyDescent="0.25">
      <c r="A212" s="1092"/>
      <c r="B212" s="1079"/>
      <c r="C212" s="1042"/>
      <c r="D212" s="1042"/>
      <c r="E212" s="1042"/>
      <c r="F212" s="1042"/>
      <c r="G212" s="1042"/>
      <c r="H212" s="1042"/>
      <c r="I212" s="1042"/>
      <c r="J212" s="1042"/>
      <c r="K212" s="1042"/>
    </row>
    <row r="213" spans="1:11" ht="12.75" customHeight="1" x14ac:dyDescent="0.25">
      <c r="A213" s="1092"/>
      <c r="B213" s="1079"/>
      <c r="C213" s="1042"/>
      <c r="D213" s="1042"/>
      <c r="E213" s="1042"/>
      <c r="F213" s="1042"/>
      <c r="G213" s="1042"/>
      <c r="H213" s="1042"/>
      <c r="I213" s="1042"/>
      <c r="J213" s="1042"/>
      <c r="K213" s="1042"/>
    </row>
    <row r="214" spans="1:11" ht="12.75" customHeight="1" x14ac:dyDescent="0.25">
      <c r="A214" s="1042"/>
      <c r="B214" s="1042"/>
      <c r="C214" s="1042"/>
      <c r="D214" s="1042"/>
      <c r="E214" s="1042"/>
      <c r="F214" s="1042"/>
      <c r="G214" s="1042"/>
      <c r="H214" s="1042"/>
      <c r="I214" s="1042"/>
      <c r="J214" s="1042"/>
      <c r="K214" s="1042"/>
    </row>
    <row r="215" spans="1:11" ht="12.75" customHeight="1" x14ac:dyDescent="0.25">
      <c r="A215" s="1074"/>
      <c r="B215" s="1074"/>
      <c r="C215" s="1074"/>
      <c r="D215" s="1074"/>
      <c r="E215" s="1042"/>
      <c r="F215" s="1042"/>
      <c r="G215" s="1042"/>
      <c r="H215" s="1042"/>
      <c r="I215" s="1042"/>
      <c r="J215" s="1042"/>
      <c r="K215" s="1042"/>
    </row>
    <row r="216" spans="1:11" ht="12.75" customHeight="1" x14ac:dyDescent="0.25">
      <c r="A216" s="1074"/>
      <c r="B216" s="1090"/>
      <c r="C216" s="1074"/>
      <c r="D216" s="1074"/>
      <c r="E216" s="1090"/>
      <c r="F216" s="1074"/>
      <c r="G216" s="1042"/>
      <c r="H216" s="1042"/>
      <c r="I216" s="1042"/>
      <c r="J216" s="1042"/>
      <c r="K216" s="1042"/>
    </row>
    <row r="217" spans="1:11" ht="12.75" customHeight="1" x14ac:dyDescent="0.25">
      <c r="A217" s="1074"/>
      <c r="B217" s="1090"/>
      <c r="C217" s="1074"/>
      <c r="D217" s="1090"/>
      <c r="E217" s="1090"/>
      <c r="F217" s="1090"/>
      <c r="G217" s="1042"/>
      <c r="H217" s="1042"/>
      <c r="I217" s="1042"/>
      <c r="J217" s="1042"/>
      <c r="K217" s="1042"/>
    </row>
    <row r="218" spans="1:11" ht="12.75" customHeight="1" x14ac:dyDescent="0.25">
      <c r="A218" s="1042"/>
      <c r="B218" s="1042"/>
      <c r="C218" s="1042"/>
      <c r="D218" s="1042"/>
      <c r="E218" s="1042"/>
      <c r="F218" s="1042"/>
      <c r="G218" s="1042"/>
      <c r="H218" s="1042"/>
      <c r="I218" s="1042"/>
      <c r="J218" s="1042"/>
      <c r="K218" s="1042"/>
    </row>
    <row r="219" spans="1:11" ht="12.75" customHeight="1" x14ac:dyDescent="0.25">
      <c r="A219" s="1042"/>
      <c r="B219" s="1042"/>
      <c r="C219" s="1042"/>
      <c r="D219" s="1042"/>
      <c r="E219" s="1042"/>
      <c r="F219" s="1042"/>
      <c r="G219" s="1042"/>
      <c r="H219" s="1042"/>
      <c r="I219" s="1042"/>
      <c r="J219" s="1042"/>
      <c r="K219" s="1042"/>
    </row>
    <row r="220" spans="1:11" ht="12.75" customHeight="1" x14ac:dyDescent="0.25">
      <c r="A220" s="1073"/>
      <c r="B220" s="1073"/>
      <c r="C220" s="1073"/>
      <c r="D220" s="1042"/>
      <c r="E220" s="1042"/>
      <c r="F220" s="1073"/>
      <c r="G220" s="1042"/>
      <c r="H220" s="1042"/>
      <c r="I220" s="1042"/>
      <c r="J220" s="1042"/>
      <c r="K220" s="1042"/>
    </row>
    <row r="221" spans="1:11" ht="12.75" customHeight="1" x14ac:dyDescent="0.25">
      <c r="A221" s="1042"/>
      <c r="B221" s="1042"/>
      <c r="C221" s="1042"/>
      <c r="D221" s="1042"/>
      <c r="E221" s="1042"/>
      <c r="F221" s="1042"/>
      <c r="G221" s="1042"/>
      <c r="H221" s="1042"/>
      <c r="I221" s="1042"/>
      <c r="J221" s="1042"/>
      <c r="K221" s="1042"/>
    </row>
    <row r="222" spans="1:11" ht="12.75" customHeight="1" x14ac:dyDescent="0.25">
      <c r="A222" s="1074"/>
      <c r="B222" s="1074"/>
      <c r="C222" s="1074"/>
      <c r="D222" s="1074"/>
      <c r="E222" s="1042"/>
      <c r="F222" s="1042"/>
      <c r="G222" s="1042"/>
      <c r="H222" s="1042"/>
      <c r="I222" s="1042"/>
      <c r="J222" s="1042"/>
      <c r="K222" s="1042"/>
    </row>
    <row r="223" spans="1:11" ht="12.75" customHeight="1" x14ac:dyDescent="0.25">
      <c r="A223" s="1074"/>
      <c r="B223" s="1042"/>
      <c r="C223" s="1074"/>
      <c r="D223" s="1074"/>
      <c r="E223" s="1042"/>
      <c r="F223" s="1074"/>
      <c r="G223" s="1042"/>
      <c r="H223" s="1042"/>
      <c r="I223" s="1042"/>
      <c r="J223" s="1042"/>
      <c r="K223" s="1042"/>
    </row>
    <row r="224" spans="1:11" ht="12.75" customHeight="1" x14ac:dyDescent="0.25">
      <c r="A224" s="1074"/>
      <c r="B224" s="1042"/>
      <c r="C224" s="1074"/>
      <c r="D224" s="1042"/>
      <c r="E224" s="1042"/>
      <c r="F224" s="1074"/>
      <c r="G224" s="1042"/>
      <c r="H224" s="1042"/>
      <c r="I224" s="1042"/>
      <c r="J224" s="1042"/>
      <c r="K224" s="1042"/>
    </row>
    <row r="225" spans="1:11" ht="12.75" customHeight="1" x14ac:dyDescent="0.25">
      <c r="A225" s="1074"/>
      <c r="B225" s="1042"/>
      <c r="C225" s="1074"/>
      <c r="D225" s="1042"/>
      <c r="E225" s="1042"/>
      <c r="F225" s="1074"/>
      <c r="G225" s="1042"/>
      <c r="H225" s="1042"/>
      <c r="I225" s="1042"/>
      <c r="J225" s="1042"/>
      <c r="K225" s="1042"/>
    </row>
    <row r="226" spans="1:11" ht="12.75" customHeight="1" x14ac:dyDescent="0.25">
      <c r="A226" s="1073"/>
      <c r="B226" s="1042"/>
      <c r="C226" s="1073"/>
      <c r="D226" s="1073"/>
      <c r="E226" s="1042"/>
      <c r="F226" s="1073"/>
      <c r="G226" s="1042"/>
      <c r="H226" s="1042"/>
      <c r="I226" s="1042"/>
      <c r="J226" s="1042"/>
      <c r="K226" s="1042"/>
    </row>
    <row r="227" spans="1:11" ht="12.75" customHeight="1" x14ac:dyDescent="0.25">
      <c r="A227" s="1042"/>
      <c r="B227" s="1042"/>
      <c r="C227" s="1042"/>
      <c r="D227" s="1042"/>
      <c r="E227" s="1042"/>
      <c r="F227" s="1042"/>
      <c r="G227" s="1042"/>
      <c r="H227" s="1042"/>
      <c r="I227" s="1042"/>
      <c r="J227" s="1042"/>
      <c r="K227" s="1042"/>
    </row>
    <row r="228" spans="1:11" ht="12.75" customHeight="1" x14ac:dyDescent="0.25">
      <c r="A228" s="1042"/>
      <c r="B228" s="1042"/>
      <c r="C228" s="1042"/>
      <c r="D228" s="1042"/>
      <c r="E228" s="1042"/>
      <c r="F228" s="1042"/>
      <c r="G228" s="1042"/>
      <c r="H228" s="1042"/>
      <c r="I228" s="1042"/>
      <c r="J228" s="1042"/>
      <c r="K228" s="1042"/>
    </row>
    <row r="229" spans="1:11" ht="12.75" customHeight="1" x14ac:dyDescent="0.25">
      <c r="A229" s="1042"/>
      <c r="B229" s="1042"/>
      <c r="C229" s="1042"/>
      <c r="D229" s="1042"/>
      <c r="E229" s="1042"/>
      <c r="F229" s="1042"/>
      <c r="G229" s="1042"/>
      <c r="H229" s="1042"/>
      <c r="I229" s="1042"/>
      <c r="J229" s="1042"/>
      <c r="K229" s="1042"/>
    </row>
    <row r="230" spans="1:11" ht="12.75" customHeight="1" x14ac:dyDescent="0.25">
      <c r="A230" s="1042"/>
      <c r="B230" s="1042"/>
      <c r="C230" s="1042"/>
      <c r="D230" s="1042"/>
      <c r="E230" s="1042"/>
      <c r="F230" s="1042"/>
      <c r="G230" s="1042"/>
      <c r="H230" s="1042"/>
      <c r="I230" s="1042"/>
      <c r="J230" s="1042"/>
      <c r="K230" s="1042"/>
    </row>
    <row r="231" spans="1:11" ht="12.75" customHeight="1" x14ac:dyDescent="0.25">
      <c r="A231" s="1073"/>
      <c r="B231" s="1042"/>
      <c r="C231" s="1042"/>
      <c r="D231" s="1042"/>
      <c r="E231" s="1042"/>
      <c r="F231" s="1042"/>
      <c r="G231" s="1042"/>
      <c r="H231" s="1042"/>
      <c r="I231" s="1042"/>
      <c r="J231" s="1042"/>
      <c r="K231" s="1042"/>
    </row>
    <row r="232" spans="1:11" ht="12.75" customHeight="1" x14ac:dyDescent="0.25">
      <c r="A232" s="1073"/>
      <c r="B232" s="1042"/>
      <c r="C232" s="1042"/>
      <c r="D232" s="1042"/>
      <c r="E232" s="1042"/>
      <c r="F232" s="1042"/>
      <c r="G232" s="1042"/>
      <c r="H232" s="1042"/>
      <c r="I232" s="1042"/>
      <c r="J232" s="1042"/>
      <c r="K232" s="1042"/>
    </row>
    <row r="233" spans="1:11" ht="12.75" customHeight="1" x14ac:dyDescent="0.25">
      <c r="A233" s="1074"/>
      <c r="B233" s="1042"/>
      <c r="C233" s="1074"/>
      <c r="D233" s="1074"/>
      <c r="E233" s="1042"/>
      <c r="F233" s="1074"/>
      <c r="G233" s="1042"/>
      <c r="H233" s="1042"/>
      <c r="I233" s="1042"/>
      <c r="J233" s="1042"/>
      <c r="K233" s="1042"/>
    </row>
    <row r="234" spans="1:11" ht="12.75" customHeight="1" x14ac:dyDescent="0.25">
      <c r="A234" s="1074"/>
      <c r="B234" s="1042"/>
      <c r="C234" s="1074"/>
      <c r="D234" s="1042"/>
      <c r="E234" s="1042"/>
      <c r="F234" s="1074"/>
      <c r="G234" s="1042"/>
      <c r="H234" s="1042"/>
      <c r="I234" s="1042"/>
      <c r="J234" s="1042"/>
      <c r="K234" s="1042"/>
    </row>
    <row r="235" spans="1:11" ht="12.75" customHeight="1" x14ac:dyDescent="0.25">
      <c r="A235" s="1042"/>
      <c r="B235" s="1042"/>
      <c r="C235" s="1042"/>
      <c r="D235" s="1042"/>
      <c r="E235" s="1042"/>
      <c r="F235" s="1042"/>
      <c r="G235" s="1042"/>
      <c r="H235" s="1042"/>
      <c r="I235" s="1042"/>
      <c r="J235" s="1042"/>
      <c r="K235" s="1042"/>
    </row>
    <row r="236" spans="1:11" ht="12.75" customHeight="1" x14ac:dyDescent="0.25">
      <c r="A236" s="1042"/>
      <c r="B236" s="1042"/>
      <c r="C236" s="1042"/>
      <c r="D236" s="1042"/>
      <c r="E236" s="1042"/>
      <c r="F236" s="1042"/>
      <c r="G236" s="1042"/>
      <c r="H236" s="1042"/>
      <c r="I236" s="1042"/>
      <c r="J236" s="1042"/>
      <c r="K236" s="1042"/>
    </row>
    <row r="237" spans="1:11" ht="12.75" customHeight="1" x14ac:dyDescent="0.25">
      <c r="A237" s="1042"/>
      <c r="B237" s="1042"/>
      <c r="C237" s="1042"/>
      <c r="D237" s="1042"/>
      <c r="E237" s="1042"/>
      <c r="F237" s="1042"/>
      <c r="G237" s="1042"/>
      <c r="H237" s="1042"/>
      <c r="I237" s="1042"/>
      <c r="J237" s="1042"/>
      <c r="K237" s="1042"/>
    </row>
    <row r="238" spans="1:11" ht="12.75" customHeight="1" x14ac:dyDescent="0.25">
      <c r="A238" s="1073"/>
      <c r="B238" s="1042"/>
      <c r="C238" s="1073"/>
      <c r="D238" s="1073"/>
      <c r="E238" s="1042"/>
      <c r="F238" s="1073"/>
      <c r="G238" s="1042"/>
      <c r="H238" s="1042"/>
      <c r="I238" s="1042"/>
      <c r="J238" s="1042"/>
      <c r="K238" s="1042"/>
    </row>
    <row r="239" spans="1:11" ht="12.75" customHeight="1" x14ac:dyDescent="0.25">
      <c r="A239" s="1073"/>
      <c r="B239" s="1042"/>
      <c r="C239" s="1073"/>
      <c r="D239" s="1073"/>
      <c r="E239" s="1042"/>
      <c r="F239" s="1073"/>
      <c r="G239" s="1042"/>
      <c r="H239" s="1042"/>
      <c r="I239" s="1042"/>
      <c r="J239" s="1042"/>
      <c r="K239" s="1042"/>
    </row>
    <row r="240" spans="1:11" ht="12.75" customHeight="1" x14ac:dyDescent="0.25">
      <c r="A240" s="1073"/>
      <c r="B240" s="1042"/>
      <c r="C240" s="1073"/>
      <c r="D240" s="1073"/>
      <c r="E240" s="1042"/>
      <c r="F240" s="1073"/>
      <c r="G240" s="1042"/>
      <c r="H240" s="1042"/>
      <c r="I240" s="1042"/>
      <c r="J240" s="1042"/>
      <c r="K240" s="1042"/>
    </row>
    <row r="241" spans="1:13" ht="12.75" customHeight="1" x14ac:dyDescent="0.25">
      <c r="A241" s="1073"/>
      <c r="B241" s="1042"/>
      <c r="C241" s="1073"/>
      <c r="D241" s="1073"/>
      <c r="E241" s="1042"/>
      <c r="F241" s="1073"/>
      <c r="G241" s="1042"/>
      <c r="H241" s="1042"/>
      <c r="I241" s="1042"/>
      <c r="J241" s="1042"/>
      <c r="K241" s="1042"/>
      <c r="L241" s="960"/>
      <c r="M241" s="960"/>
    </row>
    <row r="242" spans="1:13" ht="12.75" customHeight="1" x14ac:dyDescent="0.25">
      <c r="A242" s="1042"/>
      <c r="B242" s="1042"/>
      <c r="C242" s="1042"/>
      <c r="D242" s="1042"/>
      <c r="E242" s="1042"/>
      <c r="F242" s="1042"/>
      <c r="G242" s="1042"/>
      <c r="H242" s="1042"/>
      <c r="I242" s="1042"/>
      <c r="J242" s="1042"/>
      <c r="K242" s="1042"/>
    </row>
    <row r="243" spans="1:13" ht="12.75" customHeight="1" x14ac:dyDescent="0.25">
      <c r="A243" s="1073"/>
      <c r="B243" s="1042"/>
      <c r="C243" s="1042"/>
      <c r="D243" s="1042"/>
      <c r="E243" s="1042"/>
      <c r="F243" s="1042"/>
      <c r="G243" s="1042"/>
      <c r="H243" s="1042"/>
      <c r="I243" s="1042"/>
      <c r="J243" s="1042"/>
      <c r="K243" s="1042"/>
    </row>
    <row r="244" spans="1:13" ht="12.75" customHeight="1" x14ac:dyDescent="0.25">
      <c r="A244" s="1073"/>
      <c r="B244" s="1042"/>
      <c r="C244" s="1042"/>
      <c r="D244" s="1042"/>
      <c r="E244" s="1042"/>
      <c r="F244" s="1042"/>
      <c r="G244" s="1042"/>
      <c r="H244" s="1042"/>
      <c r="I244" s="1042"/>
      <c r="J244" s="1042"/>
      <c r="K244" s="1042"/>
    </row>
    <row r="245" spans="1:13" ht="12.75" customHeight="1" x14ac:dyDescent="0.25">
      <c r="A245" s="1073"/>
      <c r="B245" s="1042"/>
      <c r="C245" s="1042"/>
      <c r="D245" s="1042"/>
      <c r="E245" s="1042"/>
      <c r="F245" s="1042"/>
      <c r="G245" s="1093"/>
      <c r="H245" s="1042"/>
      <c r="I245" s="1042"/>
      <c r="J245" s="1042"/>
      <c r="K245" s="1042"/>
    </row>
    <row r="246" spans="1:13" ht="12.75" customHeight="1" x14ac:dyDescent="0.25">
      <c r="A246" s="1073"/>
      <c r="B246" s="1042"/>
      <c r="C246" s="1042"/>
      <c r="D246" s="1042"/>
      <c r="E246" s="1042"/>
      <c r="F246" s="1042"/>
      <c r="G246" s="1073"/>
      <c r="H246" s="1042"/>
      <c r="I246" s="1042"/>
      <c r="J246" s="1042"/>
      <c r="K246" s="1042"/>
    </row>
    <row r="247" spans="1:13" ht="12.75" customHeight="1" x14ac:dyDescent="0.25">
      <c r="A247" s="1073"/>
      <c r="B247" s="1042"/>
      <c r="C247" s="1042"/>
      <c r="D247" s="1042"/>
      <c r="E247" s="1042"/>
      <c r="F247" s="1042"/>
      <c r="G247" s="1093"/>
      <c r="H247" s="1042"/>
      <c r="I247" s="1042"/>
      <c r="J247" s="1042"/>
      <c r="K247" s="1042"/>
    </row>
    <row r="248" spans="1:13" ht="12.75" customHeight="1" x14ac:dyDescent="0.25">
      <c r="A248" s="1073"/>
      <c r="B248" s="1042"/>
      <c r="C248" s="1042"/>
      <c r="D248" s="1042"/>
      <c r="E248" s="1073"/>
      <c r="F248" s="1042"/>
      <c r="G248" s="1042"/>
      <c r="H248" s="1042"/>
      <c r="I248" s="1042"/>
      <c r="J248" s="1042"/>
      <c r="K248" s="1042"/>
    </row>
    <row r="249" spans="1:13" ht="12.75" customHeight="1" x14ac:dyDescent="0.25">
      <c r="A249" s="1042"/>
      <c r="B249" s="1042"/>
      <c r="C249" s="1042"/>
      <c r="D249" s="1042"/>
      <c r="E249" s="1042"/>
      <c r="F249" s="1042"/>
      <c r="G249" s="1042"/>
      <c r="H249" s="1042"/>
      <c r="I249" s="1042"/>
      <c r="J249" s="1042"/>
      <c r="K249" s="1042"/>
    </row>
    <row r="250" spans="1:13" ht="12.75" customHeight="1" x14ac:dyDescent="0.25">
      <c r="A250" s="1042"/>
      <c r="B250" s="1042"/>
      <c r="C250" s="1042"/>
      <c r="D250" s="1042"/>
      <c r="E250" s="1042"/>
      <c r="F250" s="1042"/>
      <c r="G250" s="1042"/>
      <c r="H250" s="1042"/>
      <c r="I250" s="1042"/>
      <c r="J250" s="1042"/>
      <c r="K250" s="1042"/>
    </row>
    <row r="251" spans="1:13" ht="12.75" customHeight="1" x14ac:dyDescent="0.25">
      <c r="A251" s="1073"/>
      <c r="B251" s="1042"/>
      <c r="C251" s="1042"/>
      <c r="D251" s="1042"/>
      <c r="E251" s="1042"/>
      <c r="F251" s="1042"/>
      <c r="G251" s="1042"/>
      <c r="H251" s="1042"/>
      <c r="I251" s="1042"/>
      <c r="J251" s="1042"/>
      <c r="K251" s="1042"/>
    </row>
    <row r="252" spans="1:13" ht="12.75" customHeight="1" x14ac:dyDescent="0.25">
      <c r="A252" s="1079"/>
      <c r="B252" s="1042"/>
      <c r="C252" s="1042"/>
      <c r="D252" s="1042"/>
      <c r="E252" s="1042"/>
      <c r="F252" s="1042"/>
      <c r="G252" s="1042"/>
      <c r="H252" s="1042"/>
      <c r="I252" s="1042"/>
      <c r="J252" s="1042"/>
      <c r="K252" s="1042"/>
    </row>
    <row r="253" spans="1:13" ht="12.75" customHeight="1" x14ac:dyDescent="0.25">
      <c r="A253" s="1073"/>
      <c r="B253" s="1042"/>
      <c r="C253" s="1042"/>
      <c r="D253" s="1042"/>
      <c r="E253" s="1042"/>
      <c r="F253" s="1042"/>
      <c r="G253" s="1042"/>
      <c r="H253" s="1042"/>
      <c r="I253" s="1042"/>
      <c r="J253" s="1042"/>
      <c r="K253" s="1042"/>
    </row>
    <row r="254" spans="1:13" ht="12.75" customHeight="1" x14ac:dyDescent="0.25">
      <c r="A254" s="1079"/>
      <c r="B254" s="1042"/>
      <c r="C254" s="1042"/>
      <c r="D254" s="1042"/>
      <c r="E254" s="1042"/>
      <c r="F254" s="1042"/>
      <c r="G254" s="1042"/>
      <c r="H254" s="1042"/>
      <c r="I254" s="1042"/>
      <c r="J254" s="1042"/>
      <c r="K254" s="1042"/>
    </row>
    <row r="255" spans="1:13" ht="12.75" customHeight="1" x14ac:dyDescent="0.25">
      <c r="A255" s="1079"/>
      <c r="B255" s="1042"/>
      <c r="C255" s="1042"/>
      <c r="D255" s="1042"/>
      <c r="E255" s="1042"/>
      <c r="F255" s="1042"/>
      <c r="G255" s="1042"/>
      <c r="H255" s="1042"/>
      <c r="I255" s="1042"/>
      <c r="J255" s="1042"/>
      <c r="K255" s="1042"/>
    </row>
    <row r="256" spans="1:13" ht="12.75" customHeight="1" x14ac:dyDescent="0.25">
      <c r="A256" s="1042"/>
      <c r="B256" s="1042"/>
      <c r="C256" s="1042"/>
      <c r="D256" s="1042"/>
      <c r="E256" s="1042"/>
      <c r="F256" s="1042"/>
      <c r="G256" s="1042"/>
      <c r="H256" s="1042"/>
      <c r="I256" s="1042"/>
      <c r="J256" s="1042"/>
      <c r="K256" s="1042"/>
    </row>
    <row r="257" spans="1:12" ht="12.75" customHeight="1" x14ac:dyDescent="0.25">
      <c r="A257" s="1079"/>
      <c r="B257" s="1042"/>
      <c r="C257" s="1042"/>
      <c r="D257" s="1042"/>
      <c r="E257" s="1042"/>
      <c r="F257" s="1042"/>
      <c r="G257" s="1042"/>
      <c r="H257" s="1042"/>
      <c r="I257" s="1042"/>
      <c r="J257" s="1042"/>
      <c r="K257" s="1042"/>
    </row>
    <row r="258" spans="1:12" ht="12.75" customHeight="1" x14ac:dyDescent="0.25">
      <c r="A258" s="1079"/>
      <c r="B258" s="1042"/>
      <c r="C258" s="1042"/>
      <c r="D258" s="1042"/>
      <c r="E258" s="1042"/>
      <c r="F258" s="1042"/>
      <c r="G258" s="1042"/>
      <c r="H258" s="1042"/>
      <c r="I258" s="1042"/>
      <c r="J258" s="1042"/>
      <c r="K258" s="1042"/>
    </row>
    <row r="259" spans="1:12" ht="12.75" customHeight="1" x14ac:dyDescent="0.25">
      <c r="A259" s="1042"/>
      <c r="B259" s="1042"/>
      <c r="C259" s="1042"/>
      <c r="D259" s="1042"/>
      <c r="E259" s="1042"/>
      <c r="F259" s="1042"/>
      <c r="G259" s="1042"/>
      <c r="H259" s="1042"/>
      <c r="I259" s="1042"/>
      <c r="J259" s="1042"/>
      <c r="K259" s="1042"/>
    </row>
    <row r="260" spans="1:12" ht="12.75" customHeight="1" x14ac:dyDescent="0.25">
      <c r="A260" s="1042"/>
      <c r="B260" s="1042"/>
      <c r="C260" s="1042"/>
      <c r="D260" s="1042"/>
      <c r="E260" s="1042"/>
      <c r="F260" s="1042"/>
      <c r="G260" s="1042"/>
      <c r="H260" s="1042"/>
      <c r="I260" s="1042"/>
      <c r="J260" s="1042"/>
      <c r="K260" s="1042"/>
    </row>
    <row r="261" spans="1:12" ht="12.75" customHeight="1" x14ac:dyDescent="0.25">
      <c r="A261" s="1042"/>
      <c r="B261" s="1042"/>
      <c r="C261" s="1042"/>
      <c r="D261" s="1042"/>
      <c r="E261" s="1042"/>
      <c r="F261" s="1042"/>
      <c r="G261" s="1042"/>
      <c r="H261" s="1042"/>
      <c r="I261" s="1042"/>
      <c r="J261" s="1042"/>
      <c r="K261" s="1042"/>
    </row>
    <row r="262" spans="1:12" ht="12.75" customHeight="1" x14ac:dyDescent="0.25">
      <c r="A262" s="1042"/>
      <c r="B262" s="1042"/>
      <c r="C262" s="1042"/>
      <c r="D262" s="1042"/>
      <c r="E262" s="1042"/>
      <c r="F262" s="1042"/>
      <c r="G262" s="1042"/>
      <c r="H262" s="1042"/>
      <c r="I262" s="1042"/>
      <c r="J262" s="1042"/>
      <c r="K262" s="1042"/>
      <c r="L262" s="960"/>
    </row>
    <row r="263" spans="1:12" ht="12.75" customHeight="1" x14ac:dyDescent="0.25">
      <c r="A263" s="1042"/>
      <c r="B263" s="1042"/>
      <c r="C263" s="1042"/>
      <c r="D263" s="1042"/>
      <c r="E263" s="1042"/>
      <c r="F263" s="1042"/>
      <c r="G263" s="1042"/>
      <c r="H263" s="1042"/>
      <c r="I263" s="1042"/>
      <c r="J263" s="1042"/>
      <c r="K263" s="1042"/>
      <c r="L263" s="960"/>
    </row>
    <row r="264" spans="1:12" ht="12.75" customHeight="1" x14ac:dyDescent="0.25">
      <c r="A264" s="1042"/>
      <c r="B264" s="1042"/>
      <c r="C264" s="1042"/>
      <c r="D264" s="1042"/>
      <c r="E264" s="1042"/>
      <c r="F264" s="1042"/>
      <c r="G264" s="1042"/>
      <c r="H264" s="1042"/>
      <c r="I264" s="1042"/>
      <c r="J264" s="1042"/>
      <c r="K264" s="1042"/>
    </row>
    <row r="265" spans="1:12" ht="12.75" customHeight="1" x14ac:dyDescent="0.25">
      <c r="A265" s="1073"/>
      <c r="B265" s="1042"/>
      <c r="C265" s="1042"/>
      <c r="D265" s="1042"/>
      <c r="E265" s="1042"/>
      <c r="F265" s="1042"/>
      <c r="G265" s="1042"/>
      <c r="H265" s="1042"/>
      <c r="I265" s="1042"/>
      <c r="J265" s="1042"/>
      <c r="K265" s="1042"/>
    </row>
    <row r="266" spans="1:12" ht="12.75" customHeight="1" x14ac:dyDescent="0.25">
      <c r="A266" s="1094"/>
      <c r="B266" s="1042"/>
      <c r="C266" s="1042"/>
      <c r="D266" s="1042"/>
    </row>
    <row r="267" spans="1:12" ht="12.75" customHeight="1" x14ac:dyDescent="0.25">
      <c r="A267" s="1094"/>
      <c r="B267" s="1042"/>
      <c r="C267" s="1042"/>
      <c r="D267" s="1042"/>
    </row>
    <row r="268" spans="1:12" ht="12.75" customHeight="1" x14ac:dyDescent="0.25">
      <c r="A268" s="1094"/>
      <c r="B268" s="1042"/>
      <c r="C268" s="1042"/>
      <c r="D268" s="1042"/>
    </row>
    <row r="269" spans="1:12" ht="12.75" customHeight="1" x14ac:dyDescent="0.25">
      <c r="A269" s="1094"/>
      <c r="B269" s="1042"/>
      <c r="C269" s="1042"/>
      <c r="D269" s="1042"/>
    </row>
    <row r="270" spans="1:12" ht="12.75" customHeight="1" x14ac:dyDescent="0.25">
      <c r="A270" s="1087"/>
      <c r="B270" s="1042"/>
      <c r="C270" s="1042"/>
      <c r="D270" s="1042"/>
    </row>
    <row r="271" spans="1:12" ht="12.75" customHeight="1" x14ac:dyDescent="0.25">
      <c r="A271" s="1077"/>
      <c r="B271" s="1095"/>
      <c r="C271" s="1088"/>
      <c r="D271" s="1042"/>
    </row>
    <row r="272" spans="1:12" ht="12.75" customHeight="1" x14ac:dyDescent="0.25">
      <c r="A272" s="1074"/>
      <c r="B272" s="1075"/>
      <c r="C272" s="1073"/>
      <c r="D272" s="1075"/>
    </row>
    <row r="273" spans="1:4" ht="12.75" customHeight="1" x14ac:dyDescent="0.25">
      <c r="A273" s="1042"/>
      <c r="B273" s="1096"/>
      <c r="C273" s="1073"/>
      <c r="D273" s="1075"/>
    </row>
    <row r="274" spans="1:4" ht="12.75" customHeight="1" x14ac:dyDescent="0.25">
      <c r="A274" s="1042"/>
      <c r="B274" s="1042"/>
      <c r="C274" s="1042"/>
      <c r="D274" s="1077"/>
    </row>
    <row r="275" spans="1:4" ht="12.75" customHeight="1" x14ac:dyDescent="0.25">
      <c r="A275" s="1042"/>
      <c r="B275" s="1042"/>
      <c r="C275" s="1042"/>
      <c r="D275" s="1042"/>
    </row>
    <row r="276" spans="1:4" ht="12.75" customHeight="1" x14ac:dyDescent="0.25">
      <c r="A276" s="1042"/>
      <c r="B276" s="1042"/>
      <c r="C276" s="1042"/>
      <c r="D276" s="1042"/>
    </row>
    <row r="277" spans="1:4" ht="12.75" customHeight="1" x14ac:dyDescent="0.25">
      <c r="A277" s="1042"/>
      <c r="B277" s="1042"/>
      <c r="C277" s="1042"/>
      <c r="D277" s="1042"/>
    </row>
    <row r="278" spans="1:4" ht="12.75" customHeight="1" x14ac:dyDescent="0.25">
      <c r="A278" s="1042"/>
      <c r="B278" s="1042"/>
      <c r="C278" s="1042"/>
      <c r="D278" s="1042"/>
    </row>
    <row r="279" spans="1:4" ht="12.75" customHeight="1" x14ac:dyDescent="0.25">
      <c r="A279" s="1042"/>
      <c r="B279" s="1042"/>
      <c r="C279" s="1042"/>
      <c r="D279" s="1077"/>
    </row>
    <row r="280" spans="1:4" ht="12.75" customHeight="1" x14ac:dyDescent="0.25">
      <c r="A280" s="1042"/>
      <c r="B280" s="1042"/>
      <c r="C280" s="1042"/>
      <c r="D280" s="1042"/>
    </row>
    <row r="281" spans="1:4" ht="12.75" customHeight="1" x14ac:dyDescent="0.25">
      <c r="A281" s="1042"/>
      <c r="B281" s="1042"/>
      <c r="C281" s="1042"/>
      <c r="D281" s="1042"/>
    </row>
    <row r="282" spans="1:4" ht="12.75" customHeight="1" x14ac:dyDescent="0.25">
      <c r="A282" s="1042"/>
      <c r="B282" s="1042"/>
      <c r="C282" s="1042"/>
      <c r="D282" s="1042"/>
    </row>
    <row r="283" spans="1:4" ht="12.75" customHeight="1" x14ac:dyDescent="0.25">
      <c r="A283" s="1042"/>
      <c r="B283" s="1042"/>
      <c r="C283" s="1042"/>
      <c r="D283" s="1042"/>
    </row>
    <row r="284" spans="1:4" ht="12.75" customHeight="1" x14ac:dyDescent="0.25">
      <c r="A284" s="1042"/>
      <c r="B284" s="1042"/>
      <c r="C284" s="1042"/>
      <c r="D284" s="1042"/>
    </row>
    <row r="285" spans="1:4" ht="12.75" customHeight="1" x14ac:dyDescent="0.25">
      <c r="A285" s="1042"/>
      <c r="B285" s="1042"/>
      <c r="C285" s="1042"/>
      <c r="D285" s="1042"/>
    </row>
    <row r="286" spans="1:4" ht="12.75" customHeight="1" x14ac:dyDescent="0.25">
      <c r="A286" s="1042"/>
      <c r="B286" s="1042"/>
      <c r="C286" s="1042"/>
      <c r="D286" s="1077"/>
    </row>
    <row r="287" spans="1:4" ht="12.75" customHeight="1" x14ac:dyDescent="0.25">
      <c r="A287" s="1042"/>
      <c r="B287" s="1042"/>
      <c r="C287" s="1042"/>
      <c r="D287" s="1042"/>
    </row>
    <row r="288" spans="1:4" ht="12.75" customHeight="1" x14ac:dyDescent="0.25">
      <c r="A288" s="1042"/>
      <c r="B288" s="1042"/>
      <c r="C288" s="1042"/>
      <c r="D288" s="1042"/>
    </row>
    <row r="289" spans="1:4" ht="12.75" customHeight="1" x14ac:dyDescent="0.25">
      <c r="A289" s="1042"/>
      <c r="B289" s="1042"/>
      <c r="C289" s="1042"/>
      <c r="D289" s="1042"/>
    </row>
    <row r="290" spans="1:4" ht="12.75" customHeight="1" x14ac:dyDescent="0.25">
      <c r="A290" s="1042"/>
      <c r="B290" s="1042"/>
      <c r="C290" s="1042"/>
      <c r="D290" s="1042"/>
    </row>
    <row r="291" spans="1:4" ht="12.75" customHeight="1" x14ac:dyDescent="0.25">
      <c r="A291" s="1042"/>
      <c r="B291" s="1042"/>
      <c r="C291" s="1042"/>
      <c r="D291" s="1042"/>
    </row>
    <row r="292" spans="1:4" ht="12.75" customHeight="1" x14ac:dyDescent="0.25">
      <c r="A292" s="1042"/>
      <c r="B292" s="1042"/>
      <c r="C292" s="1042"/>
      <c r="D292" s="1042"/>
    </row>
    <row r="293" spans="1:4" ht="12.75" customHeight="1" x14ac:dyDescent="0.25">
      <c r="A293" s="1042"/>
      <c r="B293" s="1042"/>
      <c r="C293" s="1042"/>
      <c r="D293" s="1042"/>
    </row>
    <row r="294" spans="1:4" ht="12.75" customHeight="1" x14ac:dyDescent="0.25">
      <c r="A294" s="1042"/>
      <c r="B294" s="1042"/>
      <c r="C294" s="1042"/>
      <c r="D294" s="1042"/>
    </row>
    <row r="295" spans="1:4" ht="12.75" customHeight="1" x14ac:dyDescent="0.25">
      <c r="A295" s="1042"/>
      <c r="B295" s="1042"/>
      <c r="C295" s="1042"/>
      <c r="D295" s="1042"/>
    </row>
    <row r="296" spans="1:4" ht="12.75" customHeight="1" x14ac:dyDescent="0.25">
      <c r="A296" s="1042"/>
      <c r="B296" s="1042"/>
      <c r="C296" s="1042"/>
      <c r="D296" s="1042"/>
    </row>
    <row r="297" spans="1:4" ht="12.75" customHeight="1" x14ac:dyDescent="0.25">
      <c r="A297" s="1042"/>
      <c r="B297" s="1042"/>
      <c r="C297" s="1042"/>
      <c r="D297" s="1042"/>
    </row>
    <row r="298" spans="1:4" ht="12.75" customHeight="1" x14ac:dyDescent="0.25">
      <c r="A298" s="1042"/>
      <c r="B298" s="1042"/>
      <c r="C298" s="1042"/>
      <c r="D298" s="1077"/>
    </row>
    <row r="299" spans="1:4" ht="12.75" customHeight="1" x14ac:dyDescent="0.25">
      <c r="A299" s="1042"/>
      <c r="B299" s="1042"/>
      <c r="C299" s="1042"/>
      <c r="D299" s="1077"/>
    </row>
    <row r="300" spans="1:4" ht="12.75" customHeight="1" x14ac:dyDescent="0.25">
      <c r="A300" s="1042"/>
      <c r="B300" s="1042"/>
      <c r="C300" s="1042"/>
      <c r="D300" s="1077"/>
    </row>
    <row r="301" spans="1:4" ht="12.75" customHeight="1" x14ac:dyDescent="0.25">
      <c r="A301" s="1042"/>
      <c r="B301" s="1042"/>
      <c r="C301" s="1042"/>
      <c r="D301" s="1042"/>
    </row>
    <row r="302" spans="1:4" ht="12.75" customHeight="1" x14ac:dyDescent="0.25">
      <c r="A302" s="1042"/>
      <c r="B302" s="1042"/>
      <c r="C302" s="1042"/>
      <c r="D302" s="1042"/>
    </row>
    <row r="303" spans="1:4" ht="12.75" customHeight="1" x14ac:dyDescent="0.25">
      <c r="A303" s="1042"/>
      <c r="B303" s="1042"/>
      <c r="C303" s="1042"/>
      <c r="D303" s="1042"/>
    </row>
    <row r="304" spans="1:4" ht="12.75" customHeight="1" x14ac:dyDescent="0.25">
      <c r="A304" s="1042"/>
      <c r="B304" s="1042"/>
      <c r="C304" s="1042"/>
      <c r="D304" s="1042"/>
    </row>
    <row r="305" spans="1:4" ht="12.75" customHeight="1" x14ac:dyDescent="0.25">
      <c r="A305" s="1042"/>
      <c r="B305" s="1042"/>
      <c r="C305" s="1042"/>
      <c r="D305" s="1077"/>
    </row>
    <row r="306" spans="1:4" ht="12.75" customHeight="1" x14ac:dyDescent="0.25">
      <c r="A306" s="1042"/>
      <c r="B306" s="1042"/>
      <c r="C306" s="1042"/>
      <c r="D306" s="1042"/>
    </row>
    <row r="307" spans="1:4" ht="12.75" customHeight="1" x14ac:dyDescent="0.25">
      <c r="A307" s="1042"/>
      <c r="B307" s="1042"/>
      <c r="C307" s="1042"/>
      <c r="D307" s="1042"/>
    </row>
    <row r="308" spans="1:4" ht="12.75" customHeight="1" x14ac:dyDescent="0.25">
      <c r="A308" s="1042"/>
      <c r="B308" s="1042"/>
      <c r="C308" s="1042"/>
      <c r="D308" s="1042"/>
    </row>
    <row r="309" spans="1:4" ht="12.75" customHeight="1" x14ac:dyDescent="0.25">
      <c r="A309" s="1042"/>
      <c r="B309" s="1042"/>
      <c r="C309" s="1042"/>
      <c r="D309" s="1042"/>
    </row>
    <row r="310" spans="1:4" ht="12.75" customHeight="1" x14ac:dyDescent="0.25">
      <c r="A310" s="1042"/>
      <c r="B310" s="1042"/>
      <c r="C310" s="1042"/>
      <c r="D310" s="1077"/>
    </row>
    <row r="311" spans="1:4" ht="12.75" customHeight="1" x14ac:dyDescent="0.25">
      <c r="A311" s="1042"/>
      <c r="B311" s="1042"/>
      <c r="C311" s="1042"/>
      <c r="D311" s="1042"/>
    </row>
    <row r="312" spans="1:4" ht="12.75" customHeight="1" x14ac:dyDescent="0.25">
      <c r="A312" s="1042"/>
      <c r="B312" s="1042"/>
      <c r="C312" s="1042"/>
      <c r="D312" s="1042"/>
    </row>
    <row r="313" spans="1:4" ht="12.75" customHeight="1" x14ac:dyDescent="0.25">
      <c r="A313" s="1042"/>
      <c r="B313" s="1042"/>
      <c r="C313" s="1042"/>
      <c r="D313" s="1042"/>
    </row>
    <row r="314" spans="1:4" ht="12.75" customHeight="1" x14ac:dyDescent="0.25">
      <c r="A314" s="1042"/>
      <c r="B314" s="1042"/>
      <c r="C314" s="1042"/>
      <c r="D314" s="1042"/>
    </row>
    <row r="315" spans="1:4" ht="12.75" customHeight="1" x14ac:dyDescent="0.25">
      <c r="A315" s="1042"/>
      <c r="B315" s="1042"/>
      <c r="C315" s="1042"/>
      <c r="D315" s="1042"/>
    </row>
  </sheetData>
  <sheetProtection formatCells="0" formatColumns="0" formatRows="0"/>
  <mergeCells count="54">
    <mergeCell ref="IQ1:IV1"/>
    <mergeCell ref="FO1:FX1"/>
    <mergeCell ref="FY1:GH1"/>
    <mergeCell ref="GI1:GR1"/>
    <mergeCell ref="GS1:HB1"/>
    <mergeCell ref="HC1:HL1"/>
    <mergeCell ref="HM1:HV1"/>
    <mergeCell ref="EK1:ET1"/>
    <mergeCell ref="EU1:FD1"/>
    <mergeCell ref="FE1:FN1"/>
    <mergeCell ref="HW1:IF1"/>
    <mergeCell ref="IG1:IP1"/>
    <mergeCell ref="EK2:ET2"/>
    <mergeCell ref="U2:AD2"/>
    <mergeCell ref="A2:M2"/>
    <mergeCell ref="A1:M1"/>
    <mergeCell ref="U1:AD1"/>
    <mergeCell ref="AE1:AN1"/>
    <mergeCell ref="AO1:AX1"/>
    <mergeCell ref="AY1:BH1"/>
    <mergeCell ref="BI1:BR1"/>
    <mergeCell ref="BS1:CB1"/>
    <mergeCell ref="CC1:CL1"/>
    <mergeCell ref="CM1:CV1"/>
    <mergeCell ref="CW1:DF1"/>
    <mergeCell ref="DG1:DP1"/>
    <mergeCell ref="DQ1:DZ1"/>
    <mergeCell ref="EA1:EJ1"/>
    <mergeCell ref="CM2:CV2"/>
    <mergeCell ref="CW2:DF2"/>
    <mergeCell ref="DG2:DP2"/>
    <mergeCell ref="DQ2:DZ2"/>
    <mergeCell ref="EA2:EJ2"/>
    <mergeCell ref="C111:C113"/>
    <mergeCell ref="CC2:CL2"/>
    <mergeCell ref="AE2:AN2"/>
    <mergeCell ref="AO2:AX2"/>
    <mergeCell ref="AY2:BH2"/>
    <mergeCell ref="BI2:BR2"/>
    <mergeCell ref="B48:D48"/>
    <mergeCell ref="B49:D49"/>
    <mergeCell ref="B50:D50"/>
    <mergeCell ref="BS2:CB2"/>
    <mergeCell ref="IQ2:IV2"/>
    <mergeCell ref="EU2:FD2"/>
    <mergeCell ref="FE2:FN2"/>
    <mergeCell ref="FO2:FX2"/>
    <mergeCell ref="FY2:GH2"/>
    <mergeCell ref="GI2:GR2"/>
    <mergeCell ref="HC2:HL2"/>
    <mergeCell ref="HM2:HV2"/>
    <mergeCell ref="HW2:IF2"/>
    <mergeCell ref="IG2:IP2"/>
    <mergeCell ref="GS2:HB2"/>
  </mergeCells>
  <pageMargins left="0.7" right="0.7" top="0.75" bottom="0.75" header="0.3" footer="0.3"/>
  <pageSetup scale="61" firstPageNumber="5" fitToHeight="2" orientation="landscape" r:id="rId1"/>
  <headerFooter>
    <oddFooter>&amp;R&amp;A, &amp;P</oddFooter>
  </headerFooter>
  <rowBreaks count="1" manualBreakCount="1">
    <brk id="55"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V42"/>
  <sheetViews>
    <sheetView topLeftCell="A25" workbookViewId="0">
      <selection sqref="A1:N1"/>
    </sheetView>
  </sheetViews>
  <sheetFormatPr defaultColWidth="8.85546875" defaultRowHeight="15.75" x14ac:dyDescent="0.25"/>
  <cols>
    <col min="1" max="1" width="3" style="548" bestFit="1" customWidth="1"/>
    <col min="2" max="2" width="8.140625" style="86" customWidth="1"/>
    <col min="3" max="3" width="3.28515625" style="86" customWidth="1"/>
    <col min="4" max="4" width="4.5703125" style="86" customWidth="1"/>
    <col min="5" max="5" width="3" style="86" customWidth="1"/>
    <col min="6" max="6" width="3.140625" style="86" customWidth="1"/>
    <col min="7" max="7" width="10.85546875" style="86" customWidth="1"/>
    <col min="8" max="8" width="13.42578125" style="86" customWidth="1"/>
    <col min="9" max="9" width="6" style="86" customWidth="1"/>
    <col min="10" max="10" width="6.28515625" style="86" customWidth="1"/>
    <col min="11" max="11" width="8.28515625" style="86" customWidth="1"/>
    <col min="12" max="12" width="10.140625" style="86" customWidth="1"/>
    <col min="13" max="13" width="6.5703125" style="86" customWidth="1"/>
    <col min="14" max="14" width="11.5703125" style="86" customWidth="1"/>
    <col min="15" max="16384" width="8.85546875" style="86"/>
  </cols>
  <sheetData>
    <row r="1" spans="1:256" ht="18.75" customHeight="1" x14ac:dyDescent="0.3">
      <c r="A1" s="1365" t="s">
        <v>499</v>
      </c>
      <c r="B1" s="1365"/>
      <c r="C1" s="1365"/>
      <c r="D1" s="1365"/>
      <c r="E1" s="1365"/>
      <c r="F1" s="1365"/>
      <c r="G1" s="1365"/>
      <c r="H1" s="1365"/>
      <c r="I1" s="1365"/>
      <c r="J1" s="1365"/>
      <c r="K1" s="1365"/>
      <c r="L1" s="1365"/>
      <c r="M1" s="1365"/>
      <c r="N1" s="1365"/>
    </row>
    <row r="2" spans="1:256" ht="18.75" customHeight="1" x14ac:dyDescent="0.3">
      <c r="A2" s="1365" t="s">
        <v>440</v>
      </c>
      <c r="B2" s="1365"/>
      <c r="C2" s="1365"/>
      <c r="D2" s="1365"/>
      <c r="E2" s="1365"/>
      <c r="F2" s="1365"/>
      <c r="G2" s="1365"/>
      <c r="H2" s="1365"/>
      <c r="I2" s="1365"/>
      <c r="J2" s="1365"/>
      <c r="K2" s="1365"/>
      <c r="L2" s="1365"/>
      <c r="M2" s="1365"/>
      <c r="N2" s="1365"/>
    </row>
    <row r="4" spans="1:256" s="87" customFormat="1" ht="15" customHeight="1" x14ac:dyDescent="0.25">
      <c r="A4" s="547"/>
      <c r="B4" s="1273" t="s">
        <v>262</v>
      </c>
      <c r="C4" s="1273"/>
      <c r="D4" s="1273"/>
      <c r="E4" s="1273"/>
      <c r="F4" s="1273"/>
      <c r="G4" s="1273"/>
      <c r="H4" s="1273"/>
      <c r="I4" s="1273"/>
      <c r="J4" s="1273"/>
      <c r="K4" s="1273"/>
      <c r="L4" s="1273"/>
    </row>
    <row r="5" spans="1:256" x14ac:dyDescent="0.25">
      <c r="A5" s="291" t="s">
        <v>361</v>
      </c>
      <c r="B5" s="1362" t="s">
        <v>263</v>
      </c>
      <c r="C5" s="1362"/>
      <c r="D5" s="1362"/>
      <c r="E5" s="1362"/>
      <c r="F5" s="1362"/>
      <c r="G5" s="1362"/>
      <c r="H5" s="1362"/>
      <c r="I5" s="1362"/>
      <c r="J5" s="1362"/>
      <c r="K5" s="1362"/>
      <c r="L5" s="1362"/>
      <c r="M5" s="601"/>
      <c r="N5" s="601"/>
      <c r="O5" s="601"/>
      <c r="P5" s="601"/>
      <c r="Q5" s="601"/>
      <c r="R5" s="601"/>
      <c r="S5" s="601"/>
      <c r="T5" s="601"/>
      <c r="U5" s="601"/>
      <c r="V5" s="601"/>
      <c r="W5" s="601"/>
      <c r="X5" s="601"/>
      <c r="Y5" s="1362"/>
      <c r="Z5" s="1362"/>
      <c r="AA5" s="1362"/>
      <c r="AB5" s="1362"/>
      <c r="AC5" s="1362"/>
      <c r="AD5" s="1362"/>
      <c r="AE5" s="1362"/>
      <c r="AF5" s="1362"/>
      <c r="AG5" s="1362"/>
      <c r="AH5" s="1362"/>
      <c r="AI5" s="1362"/>
      <c r="AJ5" s="1362"/>
      <c r="AK5" s="1362"/>
      <c r="AL5" s="1362"/>
      <c r="AM5" s="1362"/>
      <c r="AN5" s="1362"/>
      <c r="AO5" s="1362"/>
      <c r="AP5" s="1362"/>
      <c r="AQ5" s="1362"/>
      <c r="AR5" s="1362"/>
      <c r="AS5" s="1362"/>
      <c r="AT5" s="1362"/>
      <c r="AU5" s="1362"/>
      <c r="AV5" s="1362"/>
      <c r="AW5" s="1362"/>
      <c r="AX5" s="1362"/>
      <c r="AY5" s="1362"/>
      <c r="AZ5" s="1362"/>
      <c r="BA5" s="1362"/>
      <c r="BB5" s="1362"/>
      <c r="BC5" s="1362"/>
      <c r="BD5" s="1362"/>
      <c r="BE5" s="1362"/>
      <c r="BF5" s="1362"/>
      <c r="BG5" s="1362"/>
      <c r="BH5" s="1362"/>
      <c r="BI5" s="1362"/>
      <c r="BJ5" s="1362"/>
      <c r="BK5" s="1362"/>
      <c r="BL5" s="1362"/>
      <c r="BM5" s="1362"/>
      <c r="BN5" s="1362"/>
      <c r="BO5" s="1362"/>
      <c r="BP5" s="1362"/>
      <c r="BQ5" s="1362"/>
      <c r="BR5" s="1362"/>
      <c r="BS5" s="1362"/>
      <c r="BT5" s="1362"/>
      <c r="BU5" s="1362"/>
      <c r="BV5" s="1362"/>
      <c r="BW5" s="1362"/>
      <c r="BX5" s="1362"/>
      <c r="BY5" s="1362"/>
      <c r="BZ5" s="1362"/>
      <c r="CA5" s="1362"/>
      <c r="CB5" s="1362"/>
      <c r="CC5" s="1362"/>
      <c r="CD5" s="1362"/>
      <c r="CE5" s="1362"/>
      <c r="CF5" s="1362"/>
      <c r="CG5" s="1362"/>
      <c r="CH5" s="1362"/>
      <c r="CI5" s="1362"/>
      <c r="CJ5" s="1362"/>
      <c r="CK5" s="1362"/>
      <c r="CL5" s="1362"/>
      <c r="CM5" s="1362"/>
      <c r="CN5" s="1362"/>
      <c r="CO5" s="1362"/>
      <c r="CP5" s="1362"/>
      <c r="CQ5" s="1362"/>
      <c r="CR5" s="1362"/>
      <c r="CS5" s="1362"/>
      <c r="CT5" s="1362"/>
      <c r="CU5" s="1362"/>
      <c r="CV5" s="1362"/>
      <c r="CW5" s="1362"/>
      <c r="CX5" s="1362"/>
      <c r="CY5" s="1362"/>
      <c r="CZ5" s="1362"/>
      <c r="DA5" s="1362"/>
      <c r="DB5" s="1362"/>
      <c r="DC5" s="1362"/>
      <c r="DD5" s="1362"/>
      <c r="DE5" s="1362"/>
      <c r="DF5" s="1362"/>
      <c r="DG5" s="1362"/>
      <c r="DH5" s="1362"/>
      <c r="DI5" s="1362"/>
      <c r="DJ5" s="1362"/>
      <c r="DK5" s="1362"/>
      <c r="DL5" s="1362"/>
      <c r="DM5" s="1362"/>
      <c r="DN5" s="1362"/>
      <c r="DO5" s="1362"/>
      <c r="DP5" s="1362"/>
      <c r="DQ5" s="1362"/>
      <c r="DR5" s="1362"/>
      <c r="DS5" s="1362"/>
      <c r="DT5" s="1362"/>
      <c r="DU5" s="1362"/>
      <c r="DV5" s="1362"/>
      <c r="DW5" s="1362"/>
      <c r="DX5" s="1362"/>
      <c r="DY5" s="1362"/>
      <c r="DZ5" s="1362"/>
      <c r="EA5" s="1362"/>
      <c r="EB5" s="1362"/>
      <c r="EC5" s="1362"/>
      <c r="ED5" s="1362"/>
      <c r="EE5" s="1362"/>
      <c r="EF5" s="1362"/>
      <c r="EG5" s="1362"/>
      <c r="EH5" s="1362"/>
      <c r="EI5" s="1362"/>
      <c r="EJ5" s="1362"/>
      <c r="EK5" s="1362"/>
      <c r="EL5" s="1362"/>
      <c r="EM5" s="1362"/>
      <c r="EN5" s="1362"/>
      <c r="EO5" s="1362"/>
      <c r="EP5" s="1362"/>
      <c r="EQ5" s="1362"/>
      <c r="ER5" s="1362"/>
      <c r="ES5" s="1362"/>
      <c r="ET5" s="1362"/>
      <c r="EU5" s="1362"/>
      <c r="EV5" s="1362"/>
      <c r="EW5" s="1362"/>
      <c r="EX5" s="1362"/>
      <c r="EY5" s="1362"/>
      <c r="EZ5" s="1362"/>
      <c r="FA5" s="1362"/>
      <c r="FB5" s="1362"/>
      <c r="FC5" s="1362"/>
      <c r="FD5" s="1362"/>
      <c r="FE5" s="1362"/>
      <c r="FF5" s="1362"/>
      <c r="FG5" s="1362"/>
      <c r="FH5" s="1362"/>
      <c r="FI5" s="1362"/>
      <c r="FJ5" s="1362"/>
      <c r="FK5" s="1362"/>
      <c r="FL5" s="1362"/>
      <c r="FM5" s="1362"/>
      <c r="FN5" s="1362"/>
      <c r="FO5" s="1362"/>
      <c r="FP5" s="1362"/>
      <c r="FQ5" s="1362"/>
      <c r="FR5" s="1362"/>
      <c r="FS5" s="1362"/>
      <c r="FT5" s="1362"/>
      <c r="FU5" s="1362"/>
      <c r="FV5" s="1362"/>
      <c r="FW5" s="1362"/>
      <c r="FX5" s="1362"/>
      <c r="FY5" s="1362"/>
      <c r="FZ5" s="1362"/>
      <c r="GA5" s="1362"/>
      <c r="GB5" s="1362"/>
      <c r="GC5" s="1362"/>
      <c r="GD5" s="1362"/>
      <c r="GE5" s="1362"/>
      <c r="GF5" s="1362"/>
      <c r="GG5" s="1362"/>
      <c r="GH5" s="1362"/>
      <c r="GI5" s="1362"/>
      <c r="GJ5" s="1362"/>
      <c r="GK5" s="1362"/>
      <c r="GL5" s="1362"/>
      <c r="GM5" s="1362"/>
      <c r="GN5" s="1362"/>
      <c r="GO5" s="1362"/>
      <c r="GP5" s="1362"/>
      <c r="GQ5" s="1362"/>
      <c r="GR5" s="1362"/>
      <c r="GS5" s="1362"/>
      <c r="GT5" s="1362"/>
      <c r="GU5" s="1362"/>
      <c r="GV5" s="1362"/>
      <c r="GW5" s="1362"/>
      <c r="GX5" s="1362"/>
      <c r="GY5" s="1362"/>
      <c r="GZ5" s="1362"/>
      <c r="HA5" s="1362"/>
      <c r="HB5" s="1362"/>
      <c r="HC5" s="1362"/>
      <c r="HD5" s="1362"/>
      <c r="HE5" s="1362"/>
      <c r="HF5" s="1362"/>
      <c r="HG5" s="1362"/>
      <c r="HH5" s="1362"/>
      <c r="HI5" s="1362"/>
      <c r="HJ5" s="1362"/>
      <c r="HK5" s="1362"/>
      <c r="HL5" s="1362"/>
      <c r="HM5" s="1362"/>
      <c r="HN5" s="1362"/>
      <c r="HO5" s="1362"/>
      <c r="HP5" s="1362"/>
      <c r="HQ5" s="1362"/>
      <c r="HR5" s="1362"/>
      <c r="HS5" s="1362"/>
      <c r="HT5" s="1362"/>
      <c r="HU5" s="1362"/>
      <c r="HV5" s="1362"/>
      <c r="HW5" s="1362"/>
      <c r="HX5" s="1362"/>
      <c r="HY5" s="1362"/>
      <c r="HZ5" s="1362"/>
      <c r="IA5" s="1362"/>
      <c r="IB5" s="1362"/>
      <c r="IC5" s="1362"/>
      <c r="ID5" s="1362"/>
      <c r="IE5" s="1362"/>
      <c r="IF5" s="1362"/>
      <c r="IG5" s="1362"/>
      <c r="IH5" s="1362"/>
      <c r="II5" s="1362"/>
      <c r="IJ5" s="1362"/>
      <c r="IK5" s="1362"/>
      <c r="IL5" s="1362"/>
      <c r="IM5" s="1362"/>
      <c r="IN5" s="1362"/>
      <c r="IO5" s="1362"/>
      <c r="IP5" s="1362"/>
      <c r="IQ5" s="1362"/>
      <c r="IR5" s="1362"/>
      <c r="IS5" s="1362"/>
      <c r="IT5" s="1362"/>
      <c r="IU5" s="1362"/>
      <c r="IV5" s="1362"/>
    </row>
    <row r="6" spans="1:256" s="87" customFormat="1" x14ac:dyDescent="0.25">
      <c r="A6" s="547"/>
      <c r="B6" s="86"/>
      <c r="C6" s="314"/>
      <c r="D6" s="690" t="s">
        <v>39</v>
      </c>
      <c r="E6" s="314"/>
      <c r="F6" s="690" t="s">
        <v>40</v>
      </c>
      <c r="J6" s="86"/>
      <c r="K6" s="86"/>
      <c r="O6" s="86"/>
      <c r="P6" s="86"/>
      <c r="Q6" s="86"/>
      <c r="R6" s="86"/>
      <c r="S6" s="86"/>
    </row>
    <row r="7" spans="1:256" x14ac:dyDescent="0.25">
      <c r="A7" s="291"/>
      <c r="B7" s="549"/>
      <c r="C7" s="549"/>
      <c r="D7" s="549"/>
    </row>
    <row r="8" spans="1:256" x14ac:dyDescent="0.25">
      <c r="A8" s="291"/>
      <c r="B8" s="684" t="s">
        <v>264</v>
      </c>
      <c r="C8" s="684"/>
      <c r="D8" s="684"/>
      <c r="E8" s="684"/>
      <c r="F8" s="684"/>
      <c r="G8" s="684"/>
      <c r="H8" s="1384"/>
      <c r="I8" s="1385"/>
      <c r="J8" s="1386"/>
      <c r="K8" s="87"/>
      <c r="L8" s="687"/>
      <c r="M8" s="687"/>
      <c r="N8" s="687"/>
      <c r="O8" s="687"/>
      <c r="P8" s="687"/>
    </row>
    <row r="9" spans="1:256" x14ac:dyDescent="0.25">
      <c r="A9" s="291"/>
      <c r="B9" s="684" t="s">
        <v>265</v>
      </c>
      <c r="C9" s="684"/>
      <c r="D9" s="684"/>
      <c r="E9" s="684"/>
      <c r="F9" s="684"/>
      <c r="G9" s="684"/>
      <c r="H9" s="1384"/>
      <c r="I9" s="1385"/>
      <c r="J9" s="1386"/>
      <c r="K9" s="87"/>
      <c r="L9" s="1097" t="s">
        <v>266</v>
      </c>
      <c r="M9" s="1097"/>
      <c r="N9" s="381"/>
      <c r="O9" s="1097"/>
      <c r="P9" s="1098"/>
      <c r="W9" s="1099"/>
    </row>
    <row r="10" spans="1:256" x14ac:dyDescent="0.25">
      <c r="A10" s="291"/>
      <c r="B10" s="686" t="s">
        <v>267</v>
      </c>
      <c r="C10" s="686"/>
      <c r="D10" s="686"/>
      <c r="E10" s="686"/>
      <c r="F10" s="686"/>
      <c r="G10" s="686"/>
      <c r="H10" s="1384"/>
      <c r="I10" s="1385"/>
      <c r="J10" s="1386"/>
      <c r="K10" s="87"/>
      <c r="L10" s="1097" t="s">
        <v>266</v>
      </c>
      <c r="M10" s="1097"/>
      <c r="N10" s="381"/>
      <c r="O10" s="1097"/>
      <c r="P10" s="1098"/>
    </row>
    <row r="11" spans="1:256" x14ac:dyDescent="0.25">
      <c r="A11" s="291"/>
      <c r="B11" s="549"/>
      <c r="C11" s="549"/>
      <c r="D11" s="549"/>
      <c r="P11" s="84"/>
    </row>
    <row r="12" spans="1:256" s="87" customFormat="1" ht="15" customHeight="1" x14ac:dyDescent="0.25">
      <c r="A12" s="291" t="s">
        <v>363</v>
      </c>
      <c r="B12" s="1273" t="s">
        <v>268</v>
      </c>
      <c r="C12" s="1273"/>
      <c r="D12" s="1273"/>
      <c r="E12" s="1273"/>
      <c r="F12" s="1273"/>
      <c r="G12" s="1273"/>
      <c r="H12" s="1273"/>
      <c r="I12" s="1273"/>
      <c r="J12" s="1273"/>
      <c r="K12" s="1273"/>
      <c r="L12" s="1273"/>
      <c r="O12" s="86"/>
      <c r="P12" s="86"/>
      <c r="Q12" s="86"/>
      <c r="R12" s="86"/>
      <c r="S12" s="86"/>
    </row>
    <row r="13" spans="1:256" x14ac:dyDescent="0.25">
      <c r="A13" s="291"/>
      <c r="B13" s="1285" t="s">
        <v>269</v>
      </c>
      <c r="C13" s="1285"/>
      <c r="D13" s="1285"/>
      <c r="E13" s="1285"/>
      <c r="F13" s="1285"/>
      <c r="G13" s="1285"/>
      <c r="H13" s="1285"/>
      <c r="I13" s="1285"/>
      <c r="J13" s="1285"/>
      <c r="K13" s="1285"/>
      <c r="L13" s="1285"/>
    </row>
    <row r="14" spans="1:256" s="87" customFormat="1" x14ac:dyDescent="0.25">
      <c r="A14" s="291"/>
      <c r="B14" s="86"/>
      <c r="C14" s="314"/>
      <c r="D14" s="690" t="s">
        <v>39</v>
      </c>
      <c r="E14" s="314"/>
      <c r="F14" s="690" t="s">
        <v>40</v>
      </c>
      <c r="J14" s="86"/>
      <c r="K14" s="86"/>
    </row>
    <row r="15" spans="1:256" x14ac:dyDescent="0.25">
      <c r="A15" s="291"/>
      <c r="C15" s="84"/>
      <c r="D15" s="663"/>
    </row>
    <row r="16" spans="1:256" x14ac:dyDescent="0.25">
      <c r="A16" s="291"/>
      <c r="B16" s="385" t="s">
        <v>270</v>
      </c>
      <c r="C16" s="384"/>
      <c r="D16" s="384"/>
      <c r="E16" s="384"/>
      <c r="F16" s="384"/>
      <c r="G16" s="384"/>
      <c r="H16" s="1384"/>
      <c r="I16" s="1385"/>
      <c r="J16" s="1385"/>
      <c r="K16" s="1385"/>
      <c r="L16" s="1385"/>
      <c r="M16" s="1385"/>
      <c r="N16" s="1386"/>
    </row>
    <row r="17" spans="1:14" x14ac:dyDescent="0.25">
      <c r="A17" s="291"/>
    </row>
    <row r="18" spans="1:14" x14ac:dyDescent="0.25">
      <c r="A18" s="291" t="s">
        <v>365</v>
      </c>
      <c r="B18" s="617" t="s">
        <v>232</v>
      </c>
      <c r="C18" s="384"/>
      <c r="D18" s="384"/>
      <c r="E18" s="384"/>
      <c r="F18" s="384"/>
      <c r="G18" s="384"/>
      <c r="H18" s="1384"/>
      <c r="I18" s="1385"/>
      <c r="J18" s="1385"/>
      <c r="K18" s="1385"/>
      <c r="L18" s="1385"/>
      <c r="M18" s="1385"/>
      <c r="N18" s="1386"/>
    </row>
    <row r="19" spans="1:14" x14ac:dyDescent="0.25">
      <c r="A19" s="291"/>
      <c r="B19" s="385" t="s">
        <v>218</v>
      </c>
      <c r="C19" s="384"/>
      <c r="D19" s="384"/>
      <c r="E19" s="384"/>
      <c r="F19" s="384"/>
      <c r="G19" s="384"/>
      <c r="H19" s="1384"/>
      <c r="I19" s="1385"/>
      <c r="J19" s="1385"/>
      <c r="K19" s="1385"/>
      <c r="L19" s="1385"/>
      <c r="M19" s="1385"/>
      <c r="N19" s="1386"/>
    </row>
    <row r="20" spans="1:14" x14ac:dyDescent="0.25">
      <c r="A20" s="291"/>
      <c r="B20" s="385" t="s">
        <v>219</v>
      </c>
      <c r="C20" s="386"/>
      <c r="D20" s="386"/>
      <c r="E20" s="386"/>
      <c r="F20" s="386"/>
      <c r="G20" s="386"/>
      <c r="H20" s="1586"/>
      <c r="I20" s="1587"/>
      <c r="J20" s="1588"/>
      <c r="K20" s="686" t="s">
        <v>220</v>
      </c>
      <c r="L20" s="382"/>
      <c r="M20" s="1100" t="s">
        <v>221</v>
      </c>
      <c r="N20" s="310"/>
    </row>
    <row r="21" spans="1:14" x14ac:dyDescent="0.25">
      <c r="A21" s="291"/>
      <c r="B21" s="385" t="s">
        <v>229</v>
      </c>
      <c r="C21" s="384"/>
      <c r="D21" s="384"/>
      <c r="E21" s="384"/>
      <c r="F21" s="384"/>
      <c r="G21" s="384"/>
      <c r="H21" s="1384"/>
      <c r="I21" s="1385"/>
      <c r="J21" s="1385"/>
      <c r="K21" s="1385"/>
      <c r="L21" s="1385"/>
      <c r="M21" s="1385"/>
      <c r="N21" s="1386"/>
    </row>
    <row r="22" spans="1:14" x14ac:dyDescent="0.25">
      <c r="A22" s="291"/>
      <c r="B22" s="385" t="s">
        <v>45</v>
      </c>
      <c r="C22" s="384"/>
      <c r="D22" s="384"/>
      <c r="E22" s="384"/>
      <c r="F22" s="384"/>
      <c r="G22" s="384"/>
      <c r="H22" s="1384"/>
      <c r="I22" s="1385"/>
      <c r="J22" s="1385"/>
      <c r="K22" s="1385"/>
      <c r="L22" s="1385"/>
      <c r="M22" s="1385"/>
      <c r="N22" s="1386"/>
    </row>
    <row r="23" spans="1:14" x14ac:dyDescent="0.25">
      <c r="A23" s="291"/>
      <c r="B23" s="385" t="s">
        <v>271</v>
      </c>
      <c r="C23" s="384"/>
      <c r="D23" s="384"/>
      <c r="E23" s="384"/>
      <c r="F23" s="384"/>
      <c r="G23" s="384"/>
      <c r="H23" s="1384"/>
      <c r="I23" s="1385"/>
      <c r="J23" s="1385"/>
      <c r="K23" s="1385"/>
      <c r="L23" s="1385"/>
      <c r="M23" s="1385"/>
      <c r="N23" s="1386"/>
    </row>
    <row r="24" spans="1:14" x14ac:dyDescent="0.25">
      <c r="A24" s="291"/>
      <c r="B24" s="385" t="s">
        <v>272</v>
      </c>
      <c r="C24" s="384"/>
      <c r="D24" s="384"/>
      <c r="E24" s="384"/>
      <c r="F24" s="384"/>
      <c r="G24" s="384"/>
      <c r="H24" s="1384"/>
      <c r="I24" s="1385"/>
      <c r="J24" s="1385"/>
      <c r="K24" s="1385"/>
      <c r="L24" s="1385"/>
      <c r="M24" s="1385"/>
      <c r="N24" s="1386"/>
    </row>
    <row r="25" spans="1:14" x14ac:dyDescent="0.25">
      <c r="A25" s="291"/>
      <c r="C25" s="84"/>
      <c r="D25" s="84"/>
      <c r="E25" s="84"/>
      <c r="F25" s="84"/>
      <c r="G25" s="84"/>
    </row>
    <row r="26" spans="1:14" x14ac:dyDescent="0.25">
      <c r="A26" s="291" t="s">
        <v>366</v>
      </c>
      <c r="B26" s="1273" t="s">
        <v>273</v>
      </c>
      <c r="C26" s="1273"/>
      <c r="D26" s="1273"/>
      <c r="E26" s="1273"/>
      <c r="F26" s="1273"/>
      <c r="G26" s="1273"/>
      <c r="H26" s="1273"/>
      <c r="I26" s="1273"/>
      <c r="J26" s="1273"/>
      <c r="K26" s="1273"/>
      <c r="L26" s="1273"/>
      <c r="M26" s="1273"/>
      <c r="N26" s="1273"/>
    </row>
    <row r="27" spans="1:14" x14ac:dyDescent="0.25">
      <c r="A27" s="291"/>
      <c r="B27" s="385" t="s">
        <v>274</v>
      </c>
      <c r="C27" s="384"/>
      <c r="D27" s="384"/>
      <c r="E27" s="384"/>
      <c r="F27" s="384"/>
      <c r="G27" s="384"/>
      <c r="H27" s="1384"/>
      <c r="I27" s="1385"/>
      <c r="J27" s="1385"/>
      <c r="K27" s="1385"/>
      <c r="L27" s="1385"/>
      <c r="M27" s="1385"/>
      <c r="N27" s="1386"/>
    </row>
    <row r="28" spans="1:14" x14ac:dyDescent="0.25">
      <c r="A28" s="291"/>
      <c r="B28" s="385" t="s">
        <v>218</v>
      </c>
      <c r="C28" s="384"/>
      <c r="D28" s="384"/>
      <c r="E28" s="384"/>
      <c r="F28" s="384"/>
      <c r="G28" s="384"/>
      <c r="H28" s="1384"/>
      <c r="I28" s="1385"/>
      <c r="J28" s="1385"/>
      <c r="K28" s="1385"/>
      <c r="L28" s="1385"/>
      <c r="M28" s="1385"/>
      <c r="N28" s="1386"/>
    </row>
    <row r="29" spans="1:14" x14ac:dyDescent="0.25">
      <c r="A29" s="291"/>
      <c r="B29" s="385" t="s">
        <v>219</v>
      </c>
      <c r="C29" s="386"/>
      <c r="D29" s="386"/>
      <c r="E29" s="386"/>
      <c r="F29" s="386"/>
      <c r="G29" s="386"/>
      <c r="H29" s="1586"/>
      <c r="I29" s="1587"/>
      <c r="J29" s="1588"/>
      <c r="K29" s="686" t="s">
        <v>220</v>
      </c>
      <c r="L29" s="382"/>
      <c r="M29" s="1100" t="s">
        <v>221</v>
      </c>
      <c r="N29" s="310"/>
    </row>
    <row r="30" spans="1:14" x14ac:dyDescent="0.25">
      <c r="A30" s="291"/>
      <c r="B30" s="385" t="s">
        <v>229</v>
      </c>
      <c r="C30" s="384"/>
      <c r="D30" s="384"/>
      <c r="E30" s="384"/>
      <c r="F30" s="384"/>
      <c r="G30" s="384"/>
      <c r="H30" s="1384"/>
      <c r="I30" s="1385"/>
      <c r="J30" s="1385"/>
      <c r="K30" s="1385"/>
      <c r="L30" s="1385"/>
      <c r="M30" s="1385"/>
      <c r="N30" s="1386"/>
    </row>
    <row r="31" spans="1:14" x14ac:dyDescent="0.25">
      <c r="A31" s="291"/>
      <c r="B31" s="385" t="s">
        <v>275</v>
      </c>
      <c r="C31" s="384"/>
      <c r="D31" s="384"/>
      <c r="E31" s="384"/>
      <c r="F31" s="384"/>
      <c r="G31" s="384"/>
      <c r="H31" s="1384"/>
      <c r="I31" s="1385"/>
      <c r="J31" s="1385"/>
      <c r="K31" s="1385"/>
      <c r="L31" s="1385"/>
      <c r="M31" s="1385"/>
      <c r="N31" s="1386"/>
    </row>
    <row r="32" spans="1:14" x14ac:dyDescent="0.25">
      <c r="A32" s="291"/>
      <c r="B32" s="385" t="s">
        <v>276</v>
      </c>
      <c r="C32" s="384"/>
      <c r="D32" s="384"/>
      <c r="E32" s="384"/>
      <c r="F32" s="384"/>
      <c r="G32" s="384"/>
      <c r="H32" s="1384"/>
      <c r="I32" s="1385"/>
      <c r="J32" s="1385"/>
      <c r="K32" s="1385"/>
      <c r="L32" s="1385"/>
      <c r="M32" s="1385"/>
      <c r="N32" s="1386"/>
    </row>
    <row r="33" spans="1:14" x14ac:dyDescent="0.25">
      <c r="A33" s="291"/>
      <c r="B33" s="385" t="s">
        <v>277</v>
      </c>
      <c r="C33" s="384"/>
      <c r="D33" s="384"/>
      <c r="E33" s="384"/>
      <c r="F33" s="384"/>
      <c r="G33" s="384"/>
      <c r="H33" s="1384"/>
      <c r="I33" s="1385"/>
      <c r="J33" s="1385"/>
      <c r="K33" s="1385"/>
      <c r="L33" s="1385"/>
      <c r="M33" s="1385"/>
      <c r="N33" s="1386"/>
    </row>
    <row r="34" spans="1:14" x14ac:dyDescent="0.25">
      <c r="A34" s="291"/>
      <c r="C34" s="84"/>
      <c r="D34" s="84"/>
      <c r="E34" s="84"/>
      <c r="F34" s="84"/>
      <c r="G34" s="84"/>
    </row>
    <row r="35" spans="1:14" x14ac:dyDescent="0.25">
      <c r="A35" s="291"/>
      <c r="B35" s="385" t="s">
        <v>274</v>
      </c>
      <c r="C35" s="384"/>
      <c r="D35" s="384"/>
      <c r="E35" s="384"/>
      <c r="F35" s="384"/>
      <c r="G35" s="384"/>
      <c r="H35" s="1384"/>
      <c r="I35" s="1385"/>
      <c r="J35" s="1385"/>
      <c r="K35" s="1385"/>
      <c r="L35" s="1385"/>
      <c r="M35" s="1385"/>
      <c r="N35" s="1386"/>
    </row>
    <row r="36" spans="1:14" x14ac:dyDescent="0.25">
      <c r="A36" s="291"/>
      <c r="B36" s="385" t="s">
        <v>218</v>
      </c>
      <c r="C36" s="384"/>
      <c r="D36" s="384"/>
      <c r="E36" s="384"/>
      <c r="F36" s="384"/>
      <c r="G36" s="384"/>
      <c r="H36" s="1384"/>
      <c r="I36" s="1385"/>
      <c r="J36" s="1385"/>
      <c r="K36" s="1385"/>
      <c r="L36" s="1385"/>
      <c r="M36" s="1385"/>
      <c r="N36" s="1386"/>
    </row>
    <row r="37" spans="1:14" x14ac:dyDescent="0.25">
      <c r="A37" s="291"/>
      <c r="B37" s="385" t="s">
        <v>219</v>
      </c>
      <c r="C37" s="386"/>
      <c r="D37" s="386"/>
      <c r="E37" s="386"/>
      <c r="F37" s="386"/>
      <c r="G37" s="386"/>
      <c r="H37" s="1586"/>
      <c r="I37" s="1587"/>
      <c r="J37" s="1588"/>
      <c r="K37" s="686" t="s">
        <v>220</v>
      </c>
      <c r="L37" s="382"/>
      <c r="M37" s="1100" t="s">
        <v>221</v>
      </c>
      <c r="N37" s="310"/>
    </row>
    <row r="38" spans="1:14" x14ac:dyDescent="0.25">
      <c r="A38" s="291"/>
      <c r="B38" s="385" t="s">
        <v>229</v>
      </c>
      <c r="C38" s="384"/>
      <c r="D38" s="384"/>
      <c r="E38" s="384"/>
      <c r="F38" s="384"/>
      <c r="G38" s="384"/>
      <c r="H38" s="1384"/>
      <c r="I38" s="1385"/>
      <c r="J38" s="1385"/>
      <c r="K38" s="1385"/>
      <c r="L38" s="1385"/>
      <c r="M38" s="1385"/>
      <c r="N38" s="1386"/>
    </row>
    <row r="39" spans="1:14" x14ac:dyDescent="0.25">
      <c r="A39" s="291"/>
      <c r="B39" s="385" t="s">
        <v>275</v>
      </c>
      <c r="C39" s="384"/>
      <c r="D39" s="384"/>
      <c r="E39" s="384"/>
      <c r="F39" s="384"/>
      <c r="G39" s="384"/>
      <c r="H39" s="1384"/>
      <c r="I39" s="1385"/>
      <c r="J39" s="1385"/>
      <c r="K39" s="1385"/>
      <c r="L39" s="1385"/>
      <c r="M39" s="1385"/>
      <c r="N39" s="1386"/>
    </row>
    <row r="40" spans="1:14" x14ac:dyDescent="0.25">
      <c r="A40" s="291"/>
      <c r="B40" s="385" t="s">
        <v>276</v>
      </c>
      <c r="C40" s="384"/>
      <c r="D40" s="384"/>
      <c r="E40" s="384"/>
      <c r="F40" s="384"/>
      <c r="G40" s="384"/>
      <c r="H40" s="1384"/>
      <c r="I40" s="1385"/>
      <c r="J40" s="1385"/>
      <c r="K40" s="1385"/>
      <c r="L40" s="1385"/>
      <c r="M40" s="1385"/>
      <c r="N40" s="1386"/>
    </row>
    <row r="41" spans="1:14" x14ac:dyDescent="0.25">
      <c r="A41" s="291"/>
      <c r="B41" s="385" t="s">
        <v>277</v>
      </c>
      <c r="C41" s="384"/>
      <c r="D41" s="384"/>
      <c r="E41" s="384"/>
      <c r="F41" s="384"/>
      <c r="G41" s="384"/>
      <c r="H41" s="1384"/>
      <c r="I41" s="1385"/>
      <c r="J41" s="1385"/>
      <c r="K41" s="1385"/>
      <c r="L41" s="1385"/>
      <c r="M41" s="1385"/>
      <c r="N41" s="1386"/>
    </row>
    <row r="42" spans="1:14" x14ac:dyDescent="0.25">
      <c r="A42" s="291"/>
    </row>
  </sheetData>
  <sheetProtection formatCells="0" formatColumns="0" formatRows="0"/>
  <mergeCells count="52">
    <mergeCell ref="A2:N2"/>
    <mergeCell ref="A1:N1"/>
    <mergeCell ref="B4:L4"/>
    <mergeCell ref="B5:L5"/>
    <mergeCell ref="Y5:AJ5"/>
    <mergeCell ref="IS5:IV5"/>
    <mergeCell ref="H8:J8"/>
    <mergeCell ref="EC5:EN5"/>
    <mergeCell ref="EO5:EZ5"/>
    <mergeCell ref="FA5:FL5"/>
    <mergeCell ref="FM5:FX5"/>
    <mergeCell ref="AW5:BH5"/>
    <mergeCell ref="FY5:GJ5"/>
    <mergeCell ref="GK5:GV5"/>
    <mergeCell ref="BI5:BT5"/>
    <mergeCell ref="BU5:CF5"/>
    <mergeCell ref="CG5:CR5"/>
    <mergeCell ref="CS5:DD5"/>
    <mergeCell ref="DE5:DP5"/>
    <mergeCell ref="DQ5:EB5"/>
    <mergeCell ref="AK5:AV5"/>
    <mergeCell ref="H18:N18"/>
    <mergeCell ref="GW5:HH5"/>
    <mergeCell ref="HI5:HT5"/>
    <mergeCell ref="HU5:IF5"/>
    <mergeCell ref="IG5:IR5"/>
    <mergeCell ref="H9:J9"/>
    <mergeCell ref="H10:J10"/>
    <mergeCell ref="B12:L12"/>
    <mergeCell ref="B13:L13"/>
    <mergeCell ref="H16:N16"/>
    <mergeCell ref="H31:N31"/>
    <mergeCell ref="H19:N19"/>
    <mergeCell ref="H20:J20"/>
    <mergeCell ref="H21:N21"/>
    <mergeCell ref="H22:N22"/>
    <mergeCell ref="H23:N23"/>
    <mergeCell ref="H24:N24"/>
    <mergeCell ref="B26:N26"/>
    <mergeCell ref="H27:N27"/>
    <mergeCell ref="H28:N28"/>
    <mergeCell ref="H29:J29"/>
    <mergeCell ref="H30:N30"/>
    <mergeCell ref="H39:N39"/>
    <mergeCell ref="H40:N40"/>
    <mergeCell ref="H41:N41"/>
    <mergeCell ref="H32:N32"/>
    <mergeCell ref="H33:N33"/>
    <mergeCell ref="H35:N35"/>
    <mergeCell ref="H36:N36"/>
    <mergeCell ref="H37:J37"/>
    <mergeCell ref="H38:N38"/>
  </mergeCells>
  <printOptions horizontalCentered="1"/>
  <pageMargins left="0.7" right="0.7" top="0.75" bottom="0.75" header="0.3" footer="0.3"/>
  <pageSetup scale="92" fitToHeight="2" orientation="portrait" r:id="rId1"/>
  <headerFooter>
    <oddFooter>&amp;R&amp;A, &amp;P</oddFooter>
  </headerFooter>
  <colBreaks count="1" manualBreakCount="1">
    <brk id="14" max="1048575" man="1"/>
  </colBreaks>
  <ignoredErrors>
    <ignoredError sqref="A5 A26 A18 A1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Z43"/>
  <sheetViews>
    <sheetView workbookViewId="0">
      <selection sqref="A1:N1"/>
    </sheetView>
  </sheetViews>
  <sheetFormatPr defaultColWidth="9.140625" defaultRowHeight="15.75" x14ac:dyDescent="0.25"/>
  <cols>
    <col min="1" max="1" width="3" style="548" bestFit="1" customWidth="1"/>
    <col min="2" max="2" width="8.140625" style="86" customWidth="1"/>
    <col min="3" max="3" width="3.28515625" style="86" customWidth="1"/>
    <col min="4" max="4" width="4.5703125" style="86" customWidth="1"/>
    <col min="5" max="5" width="3" style="86" customWidth="1"/>
    <col min="6" max="6" width="5.42578125" style="86" customWidth="1"/>
    <col min="7" max="7" width="10.85546875" style="86" customWidth="1"/>
    <col min="8" max="8" width="13.42578125" style="86" customWidth="1"/>
    <col min="9" max="9" width="6" style="86" customWidth="1"/>
    <col min="10" max="10" width="6.28515625" style="86" customWidth="1"/>
    <col min="11" max="11" width="8.28515625" style="86" customWidth="1"/>
    <col min="12" max="12" width="10.140625" style="86" customWidth="1"/>
    <col min="13" max="13" width="6.5703125" style="86" customWidth="1"/>
    <col min="14" max="14" width="11.5703125" style="86" customWidth="1"/>
    <col min="15" max="16384" width="9.140625" style="625"/>
  </cols>
  <sheetData>
    <row r="1" spans="1:15" ht="18.75" x14ac:dyDescent="0.3">
      <c r="A1" s="1365" t="s">
        <v>500</v>
      </c>
      <c r="B1" s="1365"/>
      <c r="C1" s="1365"/>
      <c r="D1" s="1365"/>
      <c r="E1" s="1365"/>
      <c r="F1" s="1365"/>
      <c r="G1" s="1365"/>
      <c r="H1" s="1365"/>
      <c r="I1" s="1365"/>
      <c r="J1" s="1365"/>
      <c r="K1" s="1365"/>
      <c r="L1" s="1365"/>
      <c r="M1" s="1365"/>
      <c r="N1" s="1365"/>
    </row>
    <row r="2" spans="1:15" ht="18.75" x14ac:dyDescent="0.3">
      <c r="A2" s="1365" t="s">
        <v>877</v>
      </c>
      <c r="B2" s="1365"/>
      <c r="C2" s="1365"/>
      <c r="D2" s="1365"/>
      <c r="E2" s="1365"/>
      <c r="F2" s="1365"/>
      <c r="G2" s="1365"/>
      <c r="H2" s="1365"/>
      <c r="I2" s="1365"/>
      <c r="J2" s="1365"/>
      <c r="K2" s="1365"/>
      <c r="L2" s="1365"/>
      <c r="M2" s="1365"/>
      <c r="N2" s="1365"/>
    </row>
    <row r="4" spans="1:15" ht="15.75" customHeight="1" x14ac:dyDescent="0.25">
      <c r="A4" s="547">
        <v>1</v>
      </c>
      <c r="B4" s="1364" t="s">
        <v>878</v>
      </c>
      <c r="C4" s="1364"/>
      <c r="D4" s="1364"/>
      <c r="E4" s="1364"/>
      <c r="F4" s="1364"/>
      <c r="G4" s="1590"/>
      <c r="H4" s="1290"/>
      <c r="I4" s="1291"/>
      <c r="J4" s="1291"/>
      <c r="K4" s="1589"/>
      <c r="L4" s="1589"/>
      <c r="M4" s="1589"/>
      <c r="N4" s="1589"/>
    </row>
    <row r="5" spans="1:15" ht="15.75" customHeight="1" x14ac:dyDescent="0.25">
      <c r="A5" s="547"/>
      <c r="B5" s="603" t="s">
        <v>880</v>
      </c>
      <c r="C5" s="603"/>
      <c r="D5" s="603"/>
      <c r="E5" s="603"/>
      <c r="F5" s="603"/>
      <c r="G5" s="1101"/>
      <c r="H5" s="1290"/>
      <c r="I5" s="1589"/>
      <c r="J5" s="1589"/>
      <c r="K5" s="1589"/>
      <c r="L5" s="1589"/>
      <c r="M5" s="1589"/>
      <c r="N5" s="1589"/>
    </row>
    <row r="6" spans="1:15" x14ac:dyDescent="0.25">
      <c r="A6" s="385"/>
      <c r="B6" s="385" t="s">
        <v>218</v>
      </c>
      <c r="C6" s="384"/>
      <c r="D6" s="384"/>
      <c r="E6" s="384"/>
      <c r="F6" s="384"/>
      <c r="G6" s="384"/>
      <c r="H6" s="1290"/>
      <c r="I6" s="1589"/>
      <c r="J6" s="1589"/>
      <c r="K6" s="1589"/>
      <c r="L6" s="1589"/>
      <c r="M6" s="1589"/>
      <c r="N6" s="1589"/>
      <c r="O6" s="601"/>
    </row>
    <row r="7" spans="1:15" x14ac:dyDescent="0.25">
      <c r="A7" s="385"/>
      <c r="B7" s="385" t="s">
        <v>219</v>
      </c>
      <c r="C7" s="386"/>
      <c r="D7" s="386"/>
      <c r="E7" s="386"/>
      <c r="F7" s="386"/>
      <c r="G7" s="386"/>
      <c r="H7" s="1290"/>
      <c r="I7" s="1589"/>
      <c r="J7" s="1589"/>
      <c r="K7" s="686" t="s">
        <v>220</v>
      </c>
      <c r="L7" s="382"/>
      <c r="M7" s="1100" t="s">
        <v>221</v>
      </c>
      <c r="N7" s="310"/>
      <c r="O7" s="87"/>
    </row>
    <row r="8" spans="1:15" x14ac:dyDescent="0.25">
      <c r="A8" s="385"/>
      <c r="B8" s="385" t="s">
        <v>229</v>
      </c>
      <c r="C8" s="384"/>
      <c r="D8" s="384"/>
      <c r="E8" s="384"/>
      <c r="F8" s="384"/>
      <c r="G8" s="384"/>
      <c r="H8" s="1290"/>
      <c r="I8" s="1589"/>
      <c r="J8" s="1589"/>
      <c r="K8" s="1589"/>
      <c r="L8" s="1589"/>
      <c r="M8" s="1589"/>
      <c r="N8" s="1589"/>
      <c r="O8" s="86"/>
    </row>
    <row r="9" spans="1:15" x14ac:dyDescent="0.25">
      <c r="A9" s="385"/>
      <c r="B9" s="385" t="s">
        <v>45</v>
      </c>
      <c r="C9" s="384"/>
      <c r="D9" s="384"/>
      <c r="E9" s="384"/>
      <c r="F9" s="384"/>
      <c r="G9" s="384"/>
      <c r="H9" s="1290"/>
      <c r="I9" s="1589"/>
      <c r="J9" s="1589"/>
      <c r="K9" s="1589"/>
      <c r="L9" s="1589"/>
      <c r="M9" s="1589"/>
      <c r="N9" s="1589"/>
      <c r="O9" s="687"/>
    </row>
    <row r="10" spans="1:15" x14ac:dyDescent="0.25">
      <c r="A10" s="385"/>
      <c r="B10" s="385" t="s">
        <v>271</v>
      </c>
      <c r="C10" s="384"/>
      <c r="D10" s="384"/>
      <c r="E10" s="384"/>
      <c r="F10" s="384"/>
      <c r="G10" s="384"/>
      <c r="H10" s="1290"/>
      <c r="I10" s="1589"/>
      <c r="J10" s="1589"/>
      <c r="K10" s="1589"/>
      <c r="L10" s="1589"/>
      <c r="M10" s="1589"/>
      <c r="N10" s="1589"/>
      <c r="O10" s="687"/>
    </row>
    <row r="11" spans="1:15" x14ac:dyDescent="0.25">
      <c r="A11" s="385"/>
      <c r="B11" s="385" t="s">
        <v>272</v>
      </c>
      <c r="C11" s="384"/>
      <c r="D11" s="384"/>
      <c r="E11" s="384"/>
      <c r="F11" s="384"/>
      <c r="G11" s="384"/>
      <c r="H11" s="1290"/>
      <c r="I11" s="1589"/>
      <c r="J11" s="1589"/>
      <c r="K11" s="1589"/>
      <c r="L11" s="1589"/>
      <c r="M11" s="1589"/>
      <c r="N11" s="1589"/>
      <c r="O11" s="687"/>
    </row>
    <row r="12" spans="1:15" x14ac:dyDescent="0.25">
      <c r="A12" s="291"/>
      <c r="B12" s="1273"/>
      <c r="C12" s="1273"/>
      <c r="D12" s="1273"/>
      <c r="E12" s="1273"/>
      <c r="F12" s="1273"/>
      <c r="G12" s="1273"/>
      <c r="H12" s="1273"/>
      <c r="I12" s="1273"/>
      <c r="J12" s="1273"/>
      <c r="K12" s="1273"/>
      <c r="L12" s="1273"/>
      <c r="M12" s="87"/>
      <c r="N12" s="87"/>
    </row>
    <row r="13" spans="1:15" x14ac:dyDescent="0.25">
      <c r="A13" s="291" t="s">
        <v>363</v>
      </c>
      <c r="B13" s="1273" t="s">
        <v>883</v>
      </c>
      <c r="C13" s="1273"/>
      <c r="D13" s="1273"/>
      <c r="E13" s="1273"/>
      <c r="F13" s="1273"/>
      <c r="G13" s="1273"/>
      <c r="H13" s="1273"/>
      <c r="I13" s="1273"/>
      <c r="J13" s="1273"/>
      <c r="K13" s="1273"/>
      <c r="L13" s="1273"/>
      <c r="M13" s="1273"/>
      <c r="N13" s="1273"/>
    </row>
    <row r="14" spans="1:15" x14ac:dyDescent="0.25">
      <c r="A14" s="291"/>
      <c r="B14" s="385" t="s">
        <v>274</v>
      </c>
      <c r="C14" s="384"/>
      <c r="D14" s="384"/>
      <c r="E14" s="384"/>
      <c r="F14" s="384"/>
      <c r="G14" s="384"/>
      <c r="H14" s="1384"/>
      <c r="I14" s="1385"/>
      <c r="J14" s="1385"/>
      <c r="K14" s="1385"/>
      <c r="L14" s="1385"/>
      <c r="M14" s="1385"/>
      <c r="N14" s="1386"/>
    </row>
    <row r="15" spans="1:15" x14ac:dyDescent="0.25">
      <c r="A15" s="291"/>
      <c r="B15" s="385" t="s">
        <v>218</v>
      </c>
      <c r="C15" s="384"/>
      <c r="D15" s="384"/>
      <c r="E15" s="384"/>
      <c r="F15" s="384"/>
      <c r="G15" s="384"/>
      <c r="H15" s="1384"/>
      <c r="I15" s="1385"/>
      <c r="J15" s="1385"/>
      <c r="K15" s="1385"/>
      <c r="L15" s="1385"/>
      <c r="M15" s="1385"/>
      <c r="N15" s="1386"/>
    </row>
    <row r="16" spans="1:15" x14ac:dyDescent="0.25">
      <c r="A16" s="291"/>
      <c r="B16" s="385" t="s">
        <v>219</v>
      </c>
      <c r="C16" s="386"/>
      <c r="D16" s="386"/>
      <c r="E16" s="386"/>
      <c r="F16" s="386"/>
      <c r="G16" s="386"/>
      <c r="H16" s="1586"/>
      <c r="I16" s="1587"/>
      <c r="J16" s="1588"/>
      <c r="K16" s="686" t="s">
        <v>220</v>
      </c>
      <c r="L16" s="382"/>
      <c r="M16" s="1100" t="s">
        <v>221</v>
      </c>
      <c r="N16" s="310"/>
    </row>
    <row r="17" spans="1:26" x14ac:dyDescent="0.25">
      <c r="A17" s="291"/>
      <c r="B17" s="385" t="s">
        <v>229</v>
      </c>
      <c r="C17" s="384"/>
      <c r="D17" s="384"/>
      <c r="E17" s="384"/>
      <c r="F17" s="384"/>
      <c r="G17" s="384"/>
      <c r="H17" s="1384"/>
      <c r="I17" s="1385"/>
      <c r="J17" s="1385"/>
      <c r="K17" s="1385"/>
      <c r="L17" s="1385"/>
      <c r="M17" s="1385"/>
      <c r="N17" s="1386"/>
    </row>
    <row r="18" spans="1:26" x14ac:dyDescent="0.25">
      <c r="A18" s="291"/>
      <c r="B18" s="385" t="s">
        <v>45</v>
      </c>
      <c r="C18" s="384"/>
      <c r="D18" s="384"/>
      <c r="E18" s="384"/>
      <c r="F18" s="384"/>
      <c r="G18" s="384"/>
      <c r="H18" s="1384"/>
      <c r="I18" s="1385"/>
      <c r="J18" s="1385"/>
      <c r="K18" s="1385"/>
      <c r="L18" s="1385"/>
      <c r="M18" s="1385"/>
      <c r="N18" s="1386"/>
    </row>
    <row r="19" spans="1:26" x14ac:dyDescent="0.25">
      <c r="A19" s="291"/>
      <c r="B19" s="385"/>
      <c r="C19" s="384"/>
      <c r="D19" s="384"/>
      <c r="E19" s="384"/>
      <c r="F19" s="384"/>
      <c r="G19" s="1102"/>
      <c r="H19" s="1592"/>
      <c r="I19" s="1593"/>
      <c r="J19" s="1593"/>
      <c r="K19" s="1593"/>
      <c r="L19" s="1593"/>
      <c r="M19" s="1593"/>
      <c r="N19" s="1594"/>
      <c r="O19" s="672"/>
    </row>
    <row r="20" spans="1:26" x14ac:dyDescent="0.25">
      <c r="A20" s="291"/>
      <c r="B20" s="385" t="s">
        <v>274</v>
      </c>
      <c r="C20" s="384"/>
      <c r="D20" s="384"/>
      <c r="E20" s="384"/>
      <c r="F20" s="384"/>
      <c r="G20" s="384"/>
      <c r="H20" s="1384"/>
      <c r="I20" s="1385"/>
      <c r="J20" s="1385"/>
      <c r="K20" s="1385"/>
      <c r="L20" s="1385"/>
      <c r="M20" s="1385"/>
      <c r="N20" s="1386"/>
    </row>
    <row r="21" spans="1:26" x14ac:dyDescent="0.25">
      <c r="A21" s="291"/>
      <c r="B21" s="385" t="s">
        <v>218</v>
      </c>
      <c r="C21" s="384"/>
      <c r="D21" s="384"/>
      <c r="E21" s="384"/>
      <c r="F21" s="384"/>
      <c r="G21" s="384"/>
      <c r="H21" s="1384"/>
      <c r="I21" s="1385"/>
      <c r="J21" s="1385"/>
      <c r="K21" s="1385"/>
      <c r="L21" s="1385"/>
      <c r="M21" s="1385"/>
      <c r="N21" s="1386"/>
    </row>
    <row r="22" spans="1:26" x14ac:dyDescent="0.25">
      <c r="A22" s="291"/>
      <c r="B22" s="385" t="s">
        <v>219</v>
      </c>
      <c r="C22" s="386"/>
      <c r="D22" s="386"/>
      <c r="E22" s="386"/>
      <c r="F22" s="386"/>
      <c r="G22" s="386"/>
      <c r="H22" s="1586"/>
      <c r="I22" s="1587"/>
      <c r="J22" s="1588"/>
      <c r="K22" s="686" t="s">
        <v>220</v>
      </c>
      <c r="L22" s="382"/>
      <c r="M22" s="1100" t="s">
        <v>221</v>
      </c>
      <c r="N22" s="310"/>
    </row>
    <row r="23" spans="1:26" x14ac:dyDescent="0.25">
      <c r="A23" s="291"/>
      <c r="B23" s="385" t="s">
        <v>229</v>
      </c>
      <c r="C23" s="384"/>
      <c r="D23" s="384"/>
      <c r="E23" s="384"/>
      <c r="F23" s="384"/>
      <c r="G23" s="384"/>
      <c r="H23" s="1384"/>
      <c r="I23" s="1385"/>
      <c r="J23" s="1385"/>
      <c r="K23" s="1385"/>
      <c r="L23" s="1385"/>
      <c r="M23" s="1385"/>
      <c r="N23" s="1386"/>
    </row>
    <row r="24" spans="1:26" x14ac:dyDescent="0.25">
      <c r="A24" s="291"/>
      <c r="B24" s="385" t="s">
        <v>45</v>
      </c>
      <c r="C24" s="384"/>
      <c r="D24" s="384"/>
      <c r="E24" s="384"/>
      <c r="F24" s="384"/>
      <c r="G24" s="384"/>
      <c r="H24" s="1384"/>
      <c r="I24" s="1385"/>
      <c r="J24" s="1385"/>
      <c r="K24" s="1385"/>
      <c r="L24" s="1385"/>
      <c r="M24" s="1385"/>
      <c r="N24" s="1386"/>
    </row>
    <row r="25" spans="1:26" x14ac:dyDescent="0.25">
      <c r="A25" s="291"/>
      <c r="B25" s="385"/>
      <c r="C25" s="385"/>
      <c r="D25" s="385"/>
      <c r="E25" s="385"/>
      <c r="F25" s="385"/>
      <c r="G25" s="385"/>
      <c r="H25" s="385"/>
      <c r="I25" s="385"/>
      <c r="J25" s="385"/>
      <c r="K25" s="385"/>
      <c r="L25" s="385"/>
      <c r="M25" s="385"/>
      <c r="N25" s="385"/>
      <c r="O25" s="384"/>
      <c r="P25" s="384"/>
      <c r="Q25" s="384"/>
      <c r="R25" s="384"/>
      <c r="S25" s="384"/>
      <c r="T25" s="384" t="s">
        <v>879</v>
      </c>
      <c r="U25" s="384"/>
      <c r="V25" s="384"/>
      <c r="W25" s="384"/>
      <c r="X25" s="384"/>
      <c r="Y25" s="384"/>
      <c r="Z25" s="384"/>
    </row>
    <row r="26" spans="1:26" x14ac:dyDescent="0.25">
      <c r="A26" s="291" t="s">
        <v>365</v>
      </c>
      <c r="B26" s="617" t="s">
        <v>881</v>
      </c>
      <c r="C26" s="385"/>
      <c r="D26" s="385"/>
      <c r="E26" s="385"/>
      <c r="F26" s="385"/>
      <c r="G26" s="385"/>
      <c r="H26" s="383"/>
      <c r="I26" s="384"/>
      <c r="J26" s="384"/>
      <c r="K26" s="384"/>
      <c r="L26" s="384"/>
      <c r="M26" s="384"/>
      <c r="N26" s="384"/>
      <c r="O26" s="384"/>
      <c r="P26" s="384"/>
      <c r="Q26" s="384"/>
      <c r="R26" s="384"/>
      <c r="S26" s="384"/>
      <c r="T26" s="384"/>
      <c r="U26" s="384"/>
      <c r="V26" s="384"/>
      <c r="W26" s="384"/>
      <c r="X26" s="384"/>
      <c r="Y26" s="384"/>
      <c r="Z26" s="384"/>
    </row>
    <row r="27" spans="1:26" x14ac:dyDescent="0.25">
      <c r="A27" s="291"/>
      <c r="B27" s="385"/>
      <c r="C27" s="385"/>
      <c r="D27" s="385"/>
      <c r="E27" s="385"/>
      <c r="F27" s="385"/>
      <c r="G27" s="385"/>
      <c r="H27" s="385"/>
      <c r="I27" s="385"/>
      <c r="J27" s="385"/>
      <c r="K27" s="385"/>
      <c r="L27" s="385"/>
      <c r="M27" s="385"/>
      <c r="N27" s="385"/>
      <c r="O27" s="384"/>
      <c r="P27" s="384"/>
      <c r="Q27" s="384"/>
      <c r="R27" s="384"/>
      <c r="S27" s="384"/>
      <c r="T27" s="384"/>
      <c r="U27" s="384"/>
      <c r="V27" s="384"/>
      <c r="W27" s="384"/>
      <c r="X27" s="384"/>
      <c r="Y27" s="384"/>
      <c r="Z27" s="384"/>
    </row>
    <row r="28" spans="1:26" x14ac:dyDescent="0.25">
      <c r="A28" s="291" t="s">
        <v>366</v>
      </c>
      <c r="B28" s="1281" t="s">
        <v>882</v>
      </c>
      <c r="C28" s="1591"/>
      <c r="D28" s="1591"/>
      <c r="E28" s="1591"/>
      <c r="F28" s="1591"/>
      <c r="G28" s="1591"/>
      <c r="H28" s="1591"/>
      <c r="I28" s="1591"/>
      <c r="J28" s="1591"/>
      <c r="K28" s="1591"/>
      <c r="L28" s="1591"/>
      <c r="M28" s="1591"/>
      <c r="N28" s="1591"/>
      <c r="O28" s="384"/>
      <c r="P28" s="384"/>
      <c r="Q28" s="384"/>
      <c r="R28" s="384"/>
      <c r="S28" s="384"/>
      <c r="T28" s="384"/>
      <c r="U28" s="384"/>
      <c r="V28" s="384"/>
      <c r="W28" s="384"/>
      <c r="X28" s="384"/>
      <c r="Y28" s="384"/>
      <c r="Z28" s="384"/>
    </row>
    <row r="29" spans="1:26" x14ac:dyDescent="0.25">
      <c r="A29" s="291"/>
      <c r="B29" s="617" t="s">
        <v>885</v>
      </c>
      <c r="C29" s="618"/>
      <c r="D29" s="618"/>
      <c r="E29" s="618"/>
      <c r="F29" s="618"/>
      <c r="G29" s="618"/>
      <c r="H29" s="618"/>
      <c r="I29" s="618"/>
      <c r="J29" s="618"/>
      <c r="K29" s="618"/>
      <c r="L29" s="618"/>
      <c r="M29" s="618"/>
      <c r="N29" s="618"/>
      <c r="O29" s="384"/>
      <c r="P29" s="384"/>
      <c r="Q29" s="384"/>
      <c r="R29" s="384"/>
      <c r="S29" s="384"/>
      <c r="T29" s="384"/>
      <c r="U29" s="384"/>
      <c r="V29" s="384"/>
      <c r="W29" s="384"/>
      <c r="X29" s="384"/>
      <c r="Y29" s="384"/>
      <c r="Z29" s="384"/>
    </row>
    <row r="30" spans="1:26" x14ac:dyDescent="0.25">
      <c r="A30" s="291"/>
      <c r="B30" s="385"/>
      <c r="C30" s="385"/>
      <c r="D30" s="385"/>
      <c r="E30" s="385"/>
      <c r="F30" s="385"/>
      <c r="G30" s="385"/>
      <c r="H30" s="385"/>
      <c r="I30" s="385"/>
      <c r="J30" s="385"/>
      <c r="K30" s="385"/>
      <c r="L30" s="385"/>
      <c r="M30" s="385"/>
      <c r="N30" s="385"/>
      <c r="O30" s="386"/>
      <c r="P30" s="386"/>
      <c r="Q30" s="386"/>
      <c r="R30" s="386"/>
      <c r="S30" s="386"/>
      <c r="T30" s="384"/>
      <c r="U30" s="384"/>
      <c r="V30" s="384"/>
      <c r="W30" s="384"/>
      <c r="X30" s="384"/>
      <c r="Y30" s="384"/>
      <c r="Z30" s="384"/>
    </row>
    <row r="31" spans="1:26" x14ac:dyDescent="0.25">
      <c r="A31" s="291" t="s">
        <v>550</v>
      </c>
      <c r="B31" s="1281" t="s">
        <v>884</v>
      </c>
      <c r="C31" s="1591"/>
      <c r="D31" s="1591"/>
      <c r="E31" s="1591"/>
      <c r="F31" s="1591"/>
      <c r="G31" s="1591"/>
      <c r="H31" s="1591"/>
      <c r="I31" s="1591"/>
      <c r="J31" s="1591"/>
      <c r="K31" s="1591"/>
      <c r="L31" s="385"/>
      <c r="M31" s="385"/>
      <c r="N31" s="385"/>
      <c r="O31" s="384"/>
      <c r="P31" s="384"/>
      <c r="Q31" s="384"/>
      <c r="R31" s="384"/>
      <c r="S31" s="384"/>
      <c r="T31" s="384"/>
      <c r="U31" s="384"/>
      <c r="V31" s="384"/>
      <c r="W31" s="384"/>
      <c r="X31" s="384"/>
      <c r="Y31" s="384"/>
      <c r="Z31" s="384"/>
    </row>
    <row r="32" spans="1:26" x14ac:dyDescent="0.25">
      <c r="A32" s="291"/>
      <c r="B32" s="385"/>
      <c r="C32" s="385"/>
      <c r="D32" s="385"/>
      <c r="E32" s="385"/>
      <c r="F32" s="385"/>
      <c r="G32" s="385"/>
      <c r="H32" s="385"/>
      <c r="I32" s="385"/>
      <c r="J32" s="385"/>
      <c r="K32" s="385"/>
      <c r="L32" s="385"/>
      <c r="M32" s="385"/>
      <c r="N32" s="385"/>
      <c r="O32" s="384"/>
      <c r="P32" s="384"/>
      <c r="Q32" s="384"/>
      <c r="R32" s="384"/>
      <c r="S32" s="384"/>
      <c r="T32" s="384"/>
      <c r="U32" s="384"/>
      <c r="V32" s="384"/>
      <c r="W32" s="384"/>
      <c r="X32" s="384"/>
      <c r="Y32" s="384"/>
      <c r="Z32" s="384"/>
    </row>
    <row r="33" spans="1:26" x14ac:dyDescent="0.25">
      <c r="A33" s="291" t="s">
        <v>551</v>
      </c>
      <c r="B33" s="1281" t="s">
        <v>891</v>
      </c>
      <c r="C33" s="1591"/>
      <c r="D33" s="1591"/>
      <c r="E33" s="1591"/>
      <c r="F33" s="1591"/>
      <c r="G33" s="1591"/>
      <c r="H33" s="1591"/>
      <c r="I33" s="1591"/>
      <c r="J33" s="1591"/>
      <c r="K33" s="1591"/>
      <c r="L33" s="385"/>
      <c r="M33" s="385"/>
      <c r="N33" s="385"/>
      <c r="O33" s="384"/>
      <c r="P33" s="384"/>
      <c r="Q33" s="384"/>
      <c r="R33" s="384"/>
      <c r="S33" s="384"/>
      <c r="T33" s="384"/>
      <c r="U33" s="384"/>
      <c r="V33" s="384"/>
      <c r="W33" s="384"/>
      <c r="X33" s="384"/>
      <c r="Y33" s="384"/>
      <c r="Z33" s="384"/>
    </row>
    <row r="34" spans="1:26" x14ac:dyDescent="0.25">
      <c r="A34" s="291"/>
      <c r="B34" s="385"/>
      <c r="C34" s="385"/>
      <c r="D34" s="385"/>
      <c r="E34" s="385"/>
      <c r="F34" s="385"/>
      <c r="G34" s="385"/>
      <c r="H34" s="385"/>
      <c r="I34" s="385"/>
      <c r="J34" s="385"/>
      <c r="K34" s="385"/>
      <c r="L34" s="385"/>
      <c r="M34" s="385"/>
      <c r="N34" s="385"/>
      <c r="O34" s="384"/>
      <c r="P34" s="384"/>
      <c r="Q34" s="384"/>
      <c r="R34" s="384"/>
      <c r="S34" s="384"/>
      <c r="T34" s="384"/>
      <c r="U34" s="384"/>
      <c r="V34" s="384"/>
      <c r="W34" s="384"/>
      <c r="X34" s="384"/>
      <c r="Y34" s="384"/>
      <c r="Z34" s="384"/>
    </row>
    <row r="35" spans="1:26" x14ac:dyDescent="0.25">
      <c r="A35" s="291"/>
      <c r="O35" s="84"/>
      <c r="P35" s="84"/>
      <c r="Q35" s="84"/>
      <c r="R35" s="84"/>
      <c r="S35" s="84"/>
      <c r="T35" s="384"/>
      <c r="U35" s="384"/>
      <c r="V35" s="384"/>
      <c r="W35" s="384"/>
      <c r="X35" s="384"/>
      <c r="Y35" s="384"/>
      <c r="Z35" s="384"/>
    </row>
    <row r="36" spans="1:26" x14ac:dyDescent="0.25">
      <c r="A36" s="291"/>
      <c r="B36" s="385"/>
      <c r="C36" s="385"/>
      <c r="D36" s="385"/>
      <c r="E36" s="385"/>
      <c r="F36" s="385"/>
      <c r="G36" s="385"/>
      <c r="H36" s="385"/>
      <c r="I36" s="385"/>
      <c r="J36" s="385"/>
      <c r="K36" s="385"/>
      <c r="L36" s="385"/>
      <c r="M36" s="385"/>
      <c r="N36" s="385"/>
      <c r="O36" s="384"/>
      <c r="P36" s="384"/>
      <c r="Q36" s="384"/>
      <c r="R36" s="384"/>
      <c r="S36" s="384"/>
      <c r="T36" s="384"/>
      <c r="U36" s="384"/>
      <c r="V36" s="384"/>
      <c r="W36" s="384"/>
      <c r="X36" s="384"/>
      <c r="Y36" s="384"/>
      <c r="Z36" s="384"/>
    </row>
    <row r="37" spans="1:26" x14ac:dyDescent="0.25">
      <c r="A37" s="291"/>
      <c r="B37" s="385"/>
      <c r="C37" s="385"/>
      <c r="D37" s="385"/>
      <c r="E37" s="385"/>
      <c r="F37" s="385"/>
      <c r="G37" s="385"/>
      <c r="H37" s="385"/>
      <c r="I37" s="385"/>
      <c r="J37" s="385"/>
      <c r="K37" s="385"/>
      <c r="L37" s="385"/>
      <c r="M37" s="385"/>
      <c r="N37" s="385"/>
      <c r="O37" s="384"/>
      <c r="P37" s="384"/>
      <c r="Q37" s="384"/>
      <c r="R37" s="384"/>
      <c r="S37" s="384"/>
      <c r="T37" s="384"/>
      <c r="U37" s="384"/>
      <c r="V37" s="384"/>
      <c r="W37" s="384"/>
      <c r="X37" s="384"/>
      <c r="Y37" s="384"/>
      <c r="Z37" s="384"/>
    </row>
    <row r="38" spans="1:26" x14ac:dyDescent="0.25">
      <c r="A38" s="291"/>
      <c r="B38" s="385"/>
      <c r="C38" s="385"/>
      <c r="D38" s="385"/>
      <c r="E38" s="385"/>
      <c r="F38" s="385"/>
      <c r="G38" s="385"/>
      <c r="H38" s="385"/>
      <c r="I38" s="385"/>
      <c r="J38" s="385"/>
      <c r="K38" s="385"/>
      <c r="L38" s="385"/>
      <c r="M38" s="385"/>
      <c r="N38" s="385"/>
      <c r="O38" s="386"/>
      <c r="P38" s="386"/>
      <c r="Q38" s="386"/>
      <c r="R38" s="386"/>
      <c r="S38" s="386"/>
      <c r="T38" s="384"/>
      <c r="U38" s="384"/>
      <c r="V38" s="384"/>
      <c r="W38" s="384"/>
      <c r="X38" s="384"/>
      <c r="Y38" s="384"/>
      <c r="Z38" s="384"/>
    </row>
    <row r="39" spans="1:26" x14ac:dyDescent="0.25">
      <c r="A39" s="291"/>
      <c r="B39" s="385"/>
      <c r="C39" s="385"/>
      <c r="D39" s="385"/>
      <c r="E39" s="385"/>
      <c r="F39" s="385"/>
      <c r="G39" s="385"/>
      <c r="H39" s="385"/>
      <c r="I39" s="385"/>
      <c r="J39" s="385"/>
      <c r="K39" s="385"/>
      <c r="L39" s="385"/>
      <c r="M39" s="385"/>
      <c r="N39" s="385"/>
      <c r="O39" s="384"/>
      <c r="P39" s="384"/>
      <c r="Q39" s="384"/>
      <c r="R39" s="384"/>
      <c r="S39" s="384"/>
      <c r="T39" s="384"/>
      <c r="U39" s="384"/>
      <c r="V39" s="384"/>
      <c r="W39" s="384"/>
      <c r="X39" s="384"/>
      <c r="Y39" s="384"/>
      <c r="Z39" s="384"/>
    </row>
    <row r="40" spans="1:26" x14ac:dyDescent="0.25">
      <c r="A40" s="291"/>
      <c r="B40" s="385"/>
      <c r="C40" s="385"/>
      <c r="D40" s="385"/>
      <c r="E40" s="385"/>
      <c r="F40" s="385"/>
      <c r="G40" s="385"/>
      <c r="H40" s="385"/>
      <c r="I40" s="385"/>
      <c r="J40" s="385"/>
      <c r="K40" s="385"/>
      <c r="L40" s="385"/>
      <c r="M40" s="385"/>
      <c r="N40" s="385"/>
      <c r="O40" s="384"/>
      <c r="P40" s="384"/>
      <c r="Q40" s="384"/>
      <c r="R40" s="384"/>
      <c r="S40" s="384"/>
      <c r="T40" s="384"/>
      <c r="U40" s="384"/>
      <c r="V40" s="384"/>
      <c r="W40" s="384"/>
      <c r="X40" s="384"/>
      <c r="Y40" s="384"/>
      <c r="Z40" s="384"/>
    </row>
    <row r="41" spans="1:26" x14ac:dyDescent="0.25">
      <c r="A41" s="291"/>
      <c r="B41" s="385"/>
      <c r="C41" s="385"/>
      <c r="D41" s="385"/>
      <c r="E41" s="385"/>
      <c r="F41" s="385"/>
      <c r="G41" s="385"/>
      <c r="H41" s="385"/>
      <c r="I41" s="385"/>
      <c r="J41" s="385"/>
      <c r="K41" s="385"/>
      <c r="L41" s="385"/>
      <c r="M41" s="385"/>
      <c r="N41" s="385"/>
      <c r="O41" s="384"/>
      <c r="P41" s="384"/>
      <c r="Q41" s="384"/>
      <c r="R41" s="384"/>
      <c r="S41" s="384"/>
      <c r="T41" s="384"/>
      <c r="U41" s="384"/>
      <c r="V41" s="384"/>
      <c r="W41" s="384"/>
      <c r="X41" s="384"/>
      <c r="Y41" s="384"/>
      <c r="Z41" s="384"/>
    </row>
    <row r="42" spans="1:26" x14ac:dyDescent="0.25">
      <c r="A42" s="291"/>
      <c r="B42" s="385"/>
      <c r="C42" s="385"/>
      <c r="D42" s="385"/>
      <c r="E42" s="385"/>
      <c r="F42" s="385"/>
      <c r="G42" s="385"/>
      <c r="H42" s="385"/>
      <c r="I42" s="385"/>
      <c r="J42" s="385"/>
      <c r="K42" s="385"/>
      <c r="L42" s="385"/>
      <c r="M42" s="385"/>
      <c r="N42" s="385"/>
      <c r="O42" s="384"/>
      <c r="P42" s="384"/>
      <c r="Q42" s="384"/>
      <c r="R42" s="384"/>
      <c r="S42" s="384"/>
      <c r="T42" s="384"/>
      <c r="U42" s="384"/>
      <c r="V42" s="384"/>
      <c r="W42" s="384"/>
      <c r="X42" s="384"/>
      <c r="Y42" s="384"/>
      <c r="Z42" s="384"/>
    </row>
    <row r="43" spans="1:26" x14ac:dyDescent="0.25">
      <c r="A43" s="291"/>
    </row>
  </sheetData>
  <sheetProtection formatCells="0" formatColumns="0" formatRows="0" insertColumns="0" insertRows="0"/>
  <mergeCells count="27">
    <mergeCell ref="B33:K33"/>
    <mergeCell ref="H11:N11"/>
    <mergeCell ref="B28:N28"/>
    <mergeCell ref="B31:K31"/>
    <mergeCell ref="B13:N13"/>
    <mergeCell ref="H14:N14"/>
    <mergeCell ref="H24:N24"/>
    <mergeCell ref="H21:N21"/>
    <mergeCell ref="H23:N23"/>
    <mergeCell ref="H20:N20"/>
    <mergeCell ref="H22:J22"/>
    <mergeCell ref="H19:N19"/>
    <mergeCell ref="B12:L12"/>
    <mergeCell ref="H18:N18"/>
    <mergeCell ref="H15:N15"/>
    <mergeCell ref="H16:J16"/>
    <mergeCell ref="H17:N17"/>
    <mergeCell ref="H6:N6"/>
    <mergeCell ref="H7:J7"/>
    <mergeCell ref="H8:N8"/>
    <mergeCell ref="H9:N9"/>
    <mergeCell ref="H10:N10"/>
    <mergeCell ref="A1:N1"/>
    <mergeCell ref="A2:N2"/>
    <mergeCell ref="H4:N4"/>
    <mergeCell ref="B4:G4"/>
    <mergeCell ref="H5:N5"/>
  </mergeCells>
  <pageMargins left="0.7" right="0.7" top="0.75" bottom="0.75" header="0.3" footer="0.3"/>
  <pageSetup scale="8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176"/>
  <sheetViews>
    <sheetView workbookViewId="0">
      <selection activeCell="D5" sqref="D5:H5"/>
    </sheetView>
  </sheetViews>
  <sheetFormatPr defaultColWidth="9.140625" defaultRowHeight="15" x14ac:dyDescent="0.25"/>
  <cols>
    <col min="1" max="2" width="1.7109375" style="87" customWidth="1"/>
    <col min="3" max="3" width="30.28515625" style="87" customWidth="1"/>
    <col min="4" max="4" width="22.85546875" style="87" customWidth="1"/>
    <col min="5" max="6" width="5.7109375" style="87" customWidth="1"/>
    <col min="7" max="7" width="9.140625" style="87"/>
    <col min="8" max="8" width="22.85546875" style="87" customWidth="1"/>
    <col min="9" max="9" width="1.7109375" style="87" customWidth="1"/>
    <col min="10" max="16384" width="9.140625" style="87"/>
  </cols>
  <sheetData>
    <row r="1" spans="1:10" s="85" customFormat="1" x14ac:dyDescent="0.25">
      <c r="A1" s="84"/>
      <c r="B1" s="84"/>
      <c r="C1" s="84"/>
      <c r="D1" s="84"/>
      <c r="E1" s="84"/>
      <c r="F1" s="84"/>
      <c r="G1" s="84"/>
      <c r="H1" s="84"/>
      <c r="I1" s="84"/>
    </row>
    <row r="2" spans="1:10" s="85" customFormat="1" ht="9" customHeight="1" x14ac:dyDescent="0.25">
      <c r="A2" s="84"/>
      <c r="B2" s="89"/>
      <c r="C2" s="89"/>
      <c r="D2" s="89"/>
      <c r="E2" s="89"/>
      <c r="F2" s="89"/>
      <c r="G2" s="89"/>
      <c r="H2" s="89"/>
      <c r="I2" s="89"/>
      <c r="J2" s="84"/>
    </row>
    <row r="3" spans="1:10" s="85" customFormat="1" ht="18.75" x14ac:dyDescent="0.3">
      <c r="A3" s="84"/>
      <c r="B3" s="89"/>
      <c r="C3" s="1595" t="s">
        <v>772</v>
      </c>
      <c r="D3" s="1595"/>
      <c r="E3" s="1595"/>
      <c r="F3" s="1595"/>
      <c r="G3" s="1595"/>
      <c r="H3" s="1595"/>
      <c r="I3" s="89"/>
      <c r="J3" s="84"/>
    </row>
    <row r="4" spans="1:10" s="85" customFormat="1" ht="15" customHeight="1" x14ac:dyDescent="0.25">
      <c r="A4" s="84"/>
      <c r="B4" s="89"/>
      <c r="C4" s="523"/>
      <c r="D4" s="89"/>
      <c r="E4" s="89"/>
      <c r="F4" s="89"/>
      <c r="G4" s="89"/>
      <c r="H4" s="89"/>
      <c r="I4" s="89"/>
      <c r="J4" s="84"/>
    </row>
    <row r="5" spans="1:10" s="85" customFormat="1" x14ac:dyDescent="0.25">
      <c r="A5" s="84"/>
      <c r="B5" s="523"/>
      <c r="C5" s="85" t="s">
        <v>217</v>
      </c>
      <c r="D5" s="1596" t="str">
        <f>IF('1A Summary'!G4="","Enter Project Name on Form 1A",'1A Summary'!G4)</f>
        <v>Enter Project Name on Form 1A</v>
      </c>
      <c r="E5" s="1596"/>
      <c r="F5" s="1596"/>
      <c r="G5" s="1596"/>
      <c r="H5" s="1596"/>
      <c r="I5" s="524"/>
      <c r="J5" s="84"/>
    </row>
    <row r="7" spans="1:10" s="85" customFormat="1" ht="15" customHeight="1" thickBot="1" x14ac:dyDescent="0.3">
      <c r="A7" s="84"/>
      <c r="B7" s="89"/>
      <c r="C7" s="89"/>
      <c r="D7" s="89"/>
      <c r="E7" s="89"/>
      <c r="F7" s="89"/>
      <c r="G7" s="89"/>
      <c r="H7" s="89"/>
      <c r="I7" s="89"/>
      <c r="J7" s="84"/>
    </row>
    <row r="8" spans="1:10" s="85" customFormat="1" x14ac:dyDescent="0.25">
      <c r="A8" s="84"/>
      <c r="B8" s="89"/>
      <c r="C8" s="1597" t="s">
        <v>773</v>
      </c>
      <c r="D8" s="1598"/>
      <c r="E8" s="1598"/>
      <c r="F8" s="1598"/>
      <c r="G8" s="1598"/>
      <c r="H8" s="1599"/>
      <c r="I8" s="89"/>
      <c r="J8" s="84"/>
    </row>
    <row r="9" spans="1:10" s="85" customFormat="1" x14ac:dyDescent="0.25">
      <c r="A9" s="84"/>
      <c r="B9" s="89"/>
      <c r="C9" s="1103" t="s">
        <v>393</v>
      </c>
      <c r="D9" s="1596"/>
      <c r="E9" s="1596"/>
      <c r="F9" s="1596"/>
      <c r="G9" s="1596"/>
      <c r="H9" s="1600"/>
      <c r="I9" s="89"/>
      <c r="J9" s="84"/>
    </row>
    <row r="10" spans="1:10" s="85" customFormat="1" x14ac:dyDescent="0.25">
      <c r="A10" s="84"/>
      <c r="B10" s="89"/>
      <c r="C10" s="1103" t="s">
        <v>394</v>
      </c>
      <c r="D10" s="1601"/>
      <c r="E10" s="1601"/>
      <c r="F10" s="1601"/>
      <c r="G10" s="1601"/>
      <c r="H10" s="1602"/>
      <c r="I10" s="89"/>
      <c r="J10" s="84"/>
    </row>
    <row r="11" spans="1:10" s="85" customFormat="1" x14ac:dyDescent="0.25">
      <c r="A11" s="84"/>
      <c r="B11" s="89"/>
      <c r="C11" s="1103" t="s">
        <v>219</v>
      </c>
      <c r="D11" s="619"/>
      <c r="E11" s="89" t="s">
        <v>395</v>
      </c>
      <c r="F11" s="621"/>
      <c r="G11" s="89" t="s">
        <v>396</v>
      </c>
      <c r="H11" s="622"/>
      <c r="I11" s="89"/>
      <c r="J11" s="84"/>
    </row>
    <row r="12" spans="1:10" s="85" customFormat="1" x14ac:dyDescent="0.25">
      <c r="A12" s="84"/>
      <c r="B12" s="89"/>
      <c r="C12" s="1103" t="s">
        <v>397</v>
      </c>
      <c r="D12" s="1603"/>
      <c r="E12" s="1603"/>
      <c r="F12" s="1603"/>
      <c r="G12" s="1603"/>
      <c r="H12" s="1604"/>
      <c r="I12" s="89"/>
      <c r="J12" s="84"/>
    </row>
    <row r="13" spans="1:10" s="85" customFormat="1" x14ac:dyDescent="0.25">
      <c r="A13" s="84"/>
      <c r="B13" s="89"/>
      <c r="C13" s="1104" t="s">
        <v>774</v>
      </c>
      <c r="D13" s="1607"/>
      <c r="E13" s="1607"/>
      <c r="F13" s="1607"/>
      <c r="G13" s="1607"/>
      <c r="H13" s="1608"/>
      <c r="I13" s="89"/>
      <c r="J13" s="84"/>
    </row>
    <row r="14" spans="1:10" x14ac:dyDescent="0.25">
      <c r="A14" s="86"/>
      <c r="B14" s="525"/>
      <c r="C14" s="526"/>
      <c r="D14" s="527"/>
      <c r="E14" s="528"/>
      <c r="F14" s="528"/>
      <c r="G14" s="528"/>
      <c r="H14" s="529"/>
      <c r="I14" s="525"/>
      <c r="J14" s="86"/>
    </row>
    <row r="15" spans="1:10" s="85" customFormat="1" x14ac:dyDescent="0.25">
      <c r="A15" s="84"/>
      <c r="B15" s="89"/>
      <c r="C15" s="1105" t="s">
        <v>775</v>
      </c>
      <c r="D15" s="1603"/>
      <c r="E15" s="1603"/>
      <c r="F15" s="1603"/>
      <c r="G15" s="1603"/>
      <c r="H15" s="1604"/>
      <c r="I15" s="89"/>
      <c r="J15" s="84"/>
    </row>
    <row r="16" spans="1:10" s="85" customFormat="1" x14ac:dyDescent="0.25">
      <c r="A16" s="84"/>
      <c r="B16" s="89"/>
      <c r="C16" s="1103" t="s">
        <v>44</v>
      </c>
      <c r="D16" s="1605"/>
      <c r="E16" s="1605"/>
      <c r="F16" s="1605"/>
      <c r="G16" s="90" t="s">
        <v>230</v>
      </c>
      <c r="H16" s="622"/>
      <c r="I16" s="89"/>
      <c r="J16" s="84"/>
    </row>
    <row r="17" spans="1:10" s="85" customFormat="1" x14ac:dyDescent="0.25">
      <c r="A17" s="84"/>
      <c r="B17" s="89"/>
      <c r="C17" s="1103" t="s">
        <v>45</v>
      </c>
      <c r="D17" s="1603"/>
      <c r="E17" s="1603"/>
      <c r="F17" s="1603"/>
      <c r="G17" s="1603"/>
      <c r="H17" s="1604"/>
      <c r="I17" s="89"/>
      <c r="J17" s="84"/>
    </row>
    <row r="18" spans="1:10" s="85" customFormat="1" x14ac:dyDescent="0.25">
      <c r="A18" s="84"/>
      <c r="B18" s="89"/>
      <c r="C18" s="1106" t="s">
        <v>398</v>
      </c>
      <c r="D18" s="1601"/>
      <c r="E18" s="1601"/>
      <c r="F18" s="1601"/>
      <c r="G18" s="1601"/>
      <c r="H18" s="1602"/>
      <c r="I18" s="89"/>
      <c r="J18" s="84"/>
    </row>
    <row r="19" spans="1:10" s="85" customFormat="1" x14ac:dyDescent="0.25">
      <c r="A19" s="84"/>
      <c r="B19" s="89"/>
      <c r="C19" s="1103" t="s">
        <v>44</v>
      </c>
      <c r="D19" s="1609"/>
      <c r="E19" s="1609"/>
      <c r="F19" s="1609"/>
      <c r="G19" s="90" t="s">
        <v>230</v>
      </c>
      <c r="H19" s="622"/>
      <c r="I19" s="89"/>
      <c r="J19" s="84"/>
    </row>
    <row r="20" spans="1:10" s="85" customFormat="1" x14ac:dyDescent="0.25">
      <c r="A20" s="84"/>
      <c r="B20" s="89"/>
      <c r="C20" s="1103" t="s">
        <v>45</v>
      </c>
      <c r="D20" s="1603"/>
      <c r="E20" s="1603"/>
      <c r="F20" s="1603"/>
      <c r="G20" s="1603"/>
      <c r="H20" s="1604"/>
      <c r="I20" s="89"/>
      <c r="J20" s="84"/>
    </row>
    <row r="21" spans="1:10" s="85" customFormat="1" ht="15.75" thickBot="1" x14ac:dyDescent="0.3">
      <c r="A21" s="84"/>
      <c r="B21" s="89"/>
      <c r="C21" s="530"/>
      <c r="D21" s="91"/>
      <c r="E21" s="91"/>
      <c r="F21" s="91"/>
      <c r="G21" s="91"/>
      <c r="H21" s="92"/>
      <c r="I21" s="89"/>
      <c r="J21" s="84"/>
    </row>
    <row r="22" spans="1:10" s="85" customFormat="1" ht="7.5" customHeight="1" thickBot="1" x14ac:dyDescent="0.3">
      <c r="A22" s="84"/>
      <c r="B22" s="89"/>
      <c r="C22" s="89"/>
      <c r="D22" s="89"/>
      <c r="E22" s="89"/>
      <c r="F22" s="89"/>
      <c r="G22" s="89"/>
      <c r="H22" s="89"/>
      <c r="I22" s="89"/>
      <c r="J22" s="84"/>
    </row>
    <row r="23" spans="1:10" s="85" customFormat="1" x14ac:dyDescent="0.25">
      <c r="A23" s="84"/>
      <c r="B23" s="89"/>
      <c r="C23" s="1597" t="s">
        <v>829</v>
      </c>
      <c r="D23" s="1598"/>
      <c r="E23" s="1598"/>
      <c r="F23" s="1598"/>
      <c r="G23" s="1598"/>
      <c r="H23" s="1599"/>
      <c r="I23" s="89"/>
      <c r="J23" s="84"/>
    </row>
    <row r="24" spans="1:10" s="85" customFormat="1" x14ac:dyDescent="0.25">
      <c r="A24" s="84"/>
      <c r="B24" s="89"/>
      <c r="C24" s="1103" t="s">
        <v>393</v>
      </c>
      <c r="D24" s="1603"/>
      <c r="E24" s="1603"/>
      <c r="F24" s="1603"/>
      <c r="G24" s="1603"/>
      <c r="H24" s="1604"/>
      <c r="I24" s="89"/>
      <c r="J24" s="84"/>
    </row>
    <row r="25" spans="1:10" s="85" customFormat="1" x14ac:dyDescent="0.25">
      <c r="A25" s="84"/>
      <c r="B25" s="89"/>
      <c r="C25" s="1106" t="s">
        <v>398</v>
      </c>
      <c r="D25" s="1601"/>
      <c r="E25" s="1601"/>
      <c r="F25" s="1601"/>
      <c r="G25" s="1601"/>
      <c r="H25" s="1602"/>
      <c r="I25" s="89"/>
      <c r="J25" s="84"/>
    </row>
    <row r="26" spans="1:10" s="85" customFormat="1" x14ac:dyDescent="0.25">
      <c r="A26" s="84"/>
      <c r="B26" s="89"/>
      <c r="C26" s="1103" t="s">
        <v>394</v>
      </c>
      <c r="D26" s="1601"/>
      <c r="E26" s="1601"/>
      <c r="F26" s="1601"/>
      <c r="G26" s="1601"/>
      <c r="H26" s="1602"/>
      <c r="I26" s="89"/>
      <c r="J26" s="84"/>
    </row>
    <row r="27" spans="1:10" s="85" customFormat="1" x14ac:dyDescent="0.25">
      <c r="A27" s="84"/>
      <c r="B27" s="89"/>
      <c r="C27" s="1103" t="s">
        <v>219</v>
      </c>
      <c r="D27" s="619"/>
      <c r="E27" s="89" t="s">
        <v>220</v>
      </c>
      <c r="F27" s="621"/>
      <c r="G27" s="89" t="s">
        <v>396</v>
      </c>
      <c r="H27" s="88"/>
      <c r="I27" s="89"/>
      <c r="J27" s="84"/>
    </row>
    <row r="28" spans="1:10" s="85" customFormat="1" x14ac:dyDescent="0.25">
      <c r="A28" s="84"/>
      <c r="B28" s="89"/>
      <c r="C28" s="1103" t="s">
        <v>44</v>
      </c>
      <c r="D28" s="1603"/>
      <c r="E28" s="1603" t="s">
        <v>230</v>
      </c>
      <c r="F28" s="90" t="s">
        <v>45</v>
      </c>
      <c r="G28" s="1605"/>
      <c r="H28" s="1606"/>
      <c r="I28" s="89"/>
      <c r="J28" s="84"/>
    </row>
    <row r="29" spans="1:10" s="85" customFormat="1" ht="15.75" thickBot="1" x14ac:dyDescent="0.3">
      <c r="A29" s="84"/>
      <c r="B29" s="89"/>
      <c r="C29" s="530"/>
      <c r="D29" s="91"/>
      <c r="E29" s="91"/>
      <c r="F29" s="91"/>
      <c r="G29" s="91"/>
      <c r="H29" s="92"/>
      <c r="I29" s="89"/>
      <c r="J29" s="84"/>
    </row>
    <row r="30" spans="1:10" s="85" customFormat="1" ht="7.5" customHeight="1" thickBot="1" x14ac:dyDescent="0.3">
      <c r="A30" s="84"/>
      <c r="B30" s="89"/>
      <c r="C30" s="89"/>
      <c r="D30" s="89"/>
      <c r="E30" s="89"/>
      <c r="F30" s="89"/>
      <c r="G30" s="89"/>
      <c r="H30" s="89"/>
      <c r="I30" s="89"/>
      <c r="J30" s="84"/>
    </row>
    <row r="31" spans="1:10" s="85" customFormat="1" x14ac:dyDescent="0.25">
      <c r="A31" s="84"/>
      <c r="B31" s="89"/>
      <c r="C31" s="1597" t="s">
        <v>776</v>
      </c>
      <c r="D31" s="1598"/>
      <c r="E31" s="1598"/>
      <c r="F31" s="1598"/>
      <c r="G31" s="1598"/>
      <c r="H31" s="1599"/>
      <c r="I31" s="89"/>
      <c r="J31" s="84"/>
    </row>
    <row r="32" spans="1:10" s="85" customFormat="1" x14ac:dyDescent="0.25">
      <c r="A32" s="84"/>
      <c r="B32" s="89"/>
      <c r="C32" s="1103" t="s">
        <v>393</v>
      </c>
      <c r="D32" s="1603"/>
      <c r="E32" s="1603"/>
      <c r="F32" s="1603"/>
      <c r="G32" s="1603"/>
      <c r="H32" s="1604"/>
      <c r="I32" s="89"/>
      <c r="J32" s="84"/>
    </row>
    <row r="33" spans="1:10" s="85" customFormat="1" x14ac:dyDescent="0.25">
      <c r="A33" s="84"/>
      <c r="B33" s="89"/>
      <c r="C33" s="1106" t="s">
        <v>398</v>
      </c>
      <c r="D33" s="1601"/>
      <c r="E33" s="1601"/>
      <c r="F33" s="1601"/>
      <c r="G33" s="1601"/>
      <c r="H33" s="1602"/>
      <c r="I33" s="89"/>
      <c r="J33" s="84"/>
    </row>
    <row r="34" spans="1:10" s="85" customFormat="1" x14ac:dyDescent="0.25">
      <c r="A34" s="84"/>
      <c r="B34" s="89"/>
      <c r="C34" s="1103" t="s">
        <v>394</v>
      </c>
      <c r="D34" s="1601"/>
      <c r="E34" s="1601"/>
      <c r="F34" s="1601"/>
      <c r="G34" s="1601"/>
      <c r="H34" s="1602"/>
      <c r="I34" s="89"/>
      <c r="J34" s="84"/>
    </row>
    <row r="35" spans="1:10" s="85" customFormat="1" x14ac:dyDescent="0.25">
      <c r="A35" s="84"/>
      <c r="B35" s="89"/>
      <c r="C35" s="1103" t="s">
        <v>219</v>
      </c>
      <c r="D35" s="619"/>
      <c r="E35" s="89" t="s">
        <v>220</v>
      </c>
      <c r="F35" s="621"/>
      <c r="G35" s="89" t="s">
        <v>396</v>
      </c>
      <c r="H35" s="88"/>
      <c r="I35" s="89"/>
      <c r="J35" s="84"/>
    </row>
    <row r="36" spans="1:10" s="85" customFormat="1" x14ac:dyDescent="0.25">
      <c r="A36" s="84"/>
      <c r="B36" s="89"/>
      <c r="C36" s="1103" t="s">
        <v>44</v>
      </c>
      <c r="D36" s="1603"/>
      <c r="E36" s="1603" t="s">
        <v>230</v>
      </c>
      <c r="F36" s="90" t="s">
        <v>45</v>
      </c>
      <c r="G36" s="1605"/>
      <c r="H36" s="1606"/>
      <c r="I36" s="89"/>
      <c r="J36" s="84"/>
    </row>
    <row r="37" spans="1:10" s="85" customFormat="1" ht="15.75" thickBot="1" x14ac:dyDescent="0.3">
      <c r="A37" s="84"/>
      <c r="B37" s="89"/>
      <c r="C37" s="530"/>
      <c r="D37" s="91"/>
      <c r="E37" s="91"/>
      <c r="F37" s="91"/>
      <c r="G37" s="91"/>
      <c r="H37" s="92"/>
      <c r="I37" s="89"/>
      <c r="J37" s="84"/>
    </row>
    <row r="38" spans="1:10" s="85" customFormat="1" ht="7.5" customHeight="1" thickBot="1" x14ac:dyDescent="0.3">
      <c r="A38" s="84"/>
      <c r="B38" s="89"/>
      <c r="C38" s="89"/>
      <c r="D38" s="89"/>
      <c r="E38" s="89"/>
      <c r="F38" s="89"/>
      <c r="G38" s="89"/>
      <c r="H38" s="89"/>
      <c r="I38" s="89"/>
      <c r="J38" s="84"/>
    </row>
    <row r="39" spans="1:10" s="85" customFormat="1" x14ac:dyDescent="0.25">
      <c r="A39" s="84"/>
      <c r="B39" s="89"/>
      <c r="C39" s="1597" t="s">
        <v>832</v>
      </c>
      <c r="D39" s="1598"/>
      <c r="E39" s="1598"/>
      <c r="F39" s="1598"/>
      <c r="G39" s="1598"/>
      <c r="H39" s="1599"/>
      <c r="I39" s="89"/>
      <c r="J39" s="84"/>
    </row>
    <row r="40" spans="1:10" s="85" customFormat="1" x14ac:dyDescent="0.25">
      <c r="A40" s="84"/>
      <c r="B40" s="89"/>
      <c r="C40" s="1103" t="s">
        <v>393</v>
      </c>
      <c r="D40" s="1603"/>
      <c r="E40" s="1603"/>
      <c r="F40" s="1603"/>
      <c r="G40" s="1603"/>
      <c r="H40" s="1604"/>
      <c r="I40" s="89"/>
      <c r="J40" s="84"/>
    </row>
    <row r="41" spans="1:10" s="85" customFormat="1" x14ac:dyDescent="0.25">
      <c r="A41" s="84"/>
      <c r="B41" s="89"/>
      <c r="C41" s="1106" t="s">
        <v>398</v>
      </c>
      <c r="D41" s="1601"/>
      <c r="E41" s="1601"/>
      <c r="F41" s="1601"/>
      <c r="G41" s="1601"/>
      <c r="H41" s="1602"/>
      <c r="I41" s="89"/>
      <c r="J41" s="84"/>
    </row>
    <row r="42" spans="1:10" s="85" customFormat="1" x14ac:dyDescent="0.25">
      <c r="A42" s="84"/>
      <c r="B42" s="89"/>
      <c r="C42" s="1103" t="s">
        <v>394</v>
      </c>
      <c r="D42" s="1601"/>
      <c r="E42" s="1601"/>
      <c r="F42" s="1601"/>
      <c r="G42" s="1601"/>
      <c r="H42" s="1602"/>
      <c r="I42" s="89"/>
      <c r="J42" s="84"/>
    </row>
    <row r="43" spans="1:10" s="85" customFormat="1" x14ac:dyDescent="0.25">
      <c r="A43" s="84"/>
      <c r="B43" s="89"/>
      <c r="C43" s="1103" t="s">
        <v>219</v>
      </c>
      <c r="D43" s="619"/>
      <c r="E43" s="89" t="s">
        <v>220</v>
      </c>
      <c r="F43" s="621"/>
      <c r="G43" s="89" t="s">
        <v>396</v>
      </c>
      <c r="H43" s="88"/>
      <c r="I43" s="89"/>
      <c r="J43" s="84"/>
    </row>
    <row r="44" spans="1:10" s="85" customFormat="1" x14ac:dyDescent="0.25">
      <c r="A44" s="84"/>
      <c r="B44" s="89"/>
      <c r="C44" s="1103" t="s">
        <v>44</v>
      </c>
      <c r="D44" s="1603"/>
      <c r="E44" s="1603" t="s">
        <v>230</v>
      </c>
      <c r="F44" s="90" t="s">
        <v>45</v>
      </c>
      <c r="G44" s="1605"/>
      <c r="H44" s="1606"/>
      <c r="I44" s="89"/>
      <c r="J44" s="84"/>
    </row>
    <row r="45" spans="1:10" s="85" customFormat="1" ht="15.75" thickBot="1" x14ac:dyDescent="0.3">
      <c r="A45" s="84"/>
      <c r="B45" s="89"/>
      <c r="C45" s="530"/>
      <c r="D45" s="91"/>
      <c r="E45" s="91"/>
      <c r="F45" s="91"/>
      <c r="G45" s="91"/>
      <c r="H45" s="92"/>
      <c r="I45" s="89"/>
      <c r="J45" s="84"/>
    </row>
    <row r="46" spans="1:10" s="85" customFormat="1" ht="7.5" customHeight="1" thickBot="1" x14ac:dyDescent="0.3">
      <c r="A46" s="84"/>
      <c r="B46" s="89"/>
      <c r="C46" s="89"/>
      <c r="D46" s="89"/>
      <c r="E46" s="89"/>
      <c r="F46" s="89"/>
      <c r="G46" s="89"/>
      <c r="H46" s="89"/>
      <c r="I46" s="89"/>
      <c r="J46" s="84"/>
    </row>
    <row r="47" spans="1:10" s="85" customFormat="1" x14ac:dyDescent="0.25">
      <c r="A47" s="84"/>
      <c r="B47" s="89"/>
      <c r="C47" s="1597" t="s">
        <v>777</v>
      </c>
      <c r="D47" s="1598"/>
      <c r="E47" s="1598"/>
      <c r="F47" s="1598"/>
      <c r="G47" s="1598"/>
      <c r="H47" s="1599"/>
      <c r="I47" s="89"/>
      <c r="J47" s="84"/>
    </row>
    <row r="48" spans="1:10" s="85" customFormat="1" x14ac:dyDescent="0.25">
      <c r="A48" s="84"/>
      <c r="B48" s="89"/>
      <c r="C48" s="1103" t="s">
        <v>393</v>
      </c>
      <c r="D48" s="1603"/>
      <c r="E48" s="1603"/>
      <c r="F48" s="1603"/>
      <c r="G48" s="1603"/>
      <c r="H48" s="1604"/>
      <c r="I48" s="89"/>
      <c r="J48" s="84"/>
    </row>
    <row r="49" spans="1:10" s="85" customFormat="1" x14ac:dyDescent="0.25">
      <c r="A49" s="84"/>
      <c r="B49" s="89"/>
      <c r="C49" s="1106" t="s">
        <v>398</v>
      </c>
      <c r="D49" s="1601"/>
      <c r="E49" s="1601"/>
      <c r="F49" s="1601"/>
      <c r="G49" s="1601"/>
      <c r="H49" s="1602"/>
      <c r="I49" s="89"/>
      <c r="J49" s="84"/>
    </row>
    <row r="50" spans="1:10" s="85" customFormat="1" x14ac:dyDescent="0.25">
      <c r="A50" s="84"/>
      <c r="B50" s="89"/>
      <c r="C50" s="1103" t="s">
        <v>394</v>
      </c>
      <c r="D50" s="1601"/>
      <c r="E50" s="1601"/>
      <c r="F50" s="1601"/>
      <c r="G50" s="1601"/>
      <c r="H50" s="1602"/>
      <c r="I50" s="89"/>
      <c r="J50" s="84"/>
    </row>
    <row r="51" spans="1:10" s="85" customFormat="1" x14ac:dyDescent="0.25">
      <c r="A51" s="84"/>
      <c r="B51" s="89"/>
      <c r="C51" s="1103" t="s">
        <v>219</v>
      </c>
      <c r="D51" s="619"/>
      <c r="E51" s="89" t="s">
        <v>220</v>
      </c>
      <c r="F51" s="621"/>
      <c r="G51" s="89" t="s">
        <v>396</v>
      </c>
      <c r="H51" s="88"/>
      <c r="I51" s="89"/>
      <c r="J51" s="84"/>
    </row>
    <row r="52" spans="1:10" s="85" customFormat="1" x14ac:dyDescent="0.25">
      <c r="A52" s="84"/>
      <c r="B52" s="89"/>
      <c r="C52" s="1103" t="s">
        <v>44</v>
      </c>
      <c r="D52" s="1603"/>
      <c r="E52" s="1603"/>
      <c r="F52" s="90" t="s">
        <v>45</v>
      </c>
      <c r="G52" s="1605"/>
      <c r="H52" s="1606"/>
      <c r="I52" s="89"/>
      <c r="J52" s="84"/>
    </row>
    <row r="53" spans="1:10" s="85" customFormat="1" ht="15.75" thickBot="1" x14ac:dyDescent="0.3">
      <c r="A53" s="84"/>
      <c r="B53" s="89"/>
      <c r="C53" s="530"/>
      <c r="D53" s="91"/>
      <c r="E53" s="91"/>
      <c r="F53" s="91"/>
      <c r="G53" s="91"/>
      <c r="H53" s="92"/>
      <c r="I53" s="89"/>
      <c r="J53" s="84"/>
    </row>
    <row r="54" spans="1:10" s="85" customFormat="1" ht="7.5" customHeight="1" thickBot="1" x14ac:dyDescent="0.3">
      <c r="A54" s="84"/>
      <c r="B54" s="89"/>
      <c r="C54" s="89"/>
      <c r="D54" s="89"/>
      <c r="E54" s="89"/>
      <c r="F54" s="89"/>
      <c r="G54" s="89"/>
      <c r="H54" s="89"/>
      <c r="I54" s="89"/>
      <c r="J54" s="84"/>
    </row>
    <row r="55" spans="1:10" s="85" customFormat="1" x14ac:dyDescent="0.25">
      <c r="A55" s="84"/>
      <c r="B55" s="89"/>
      <c r="C55" s="1597" t="s">
        <v>778</v>
      </c>
      <c r="D55" s="1598"/>
      <c r="E55" s="1598"/>
      <c r="F55" s="1598"/>
      <c r="G55" s="1598"/>
      <c r="H55" s="1599"/>
      <c r="I55" s="89"/>
      <c r="J55" s="84"/>
    </row>
    <row r="56" spans="1:10" s="85" customFormat="1" x14ac:dyDescent="0.25">
      <c r="A56" s="84"/>
      <c r="B56" s="89"/>
      <c r="C56" s="1103" t="s">
        <v>393</v>
      </c>
      <c r="D56" s="1603"/>
      <c r="E56" s="1603"/>
      <c r="F56" s="1603"/>
      <c r="G56" s="1603"/>
      <c r="H56" s="1604"/>
      <c r="I56" s="89"/>
      <c r="J56" s="84"/>
    </row>
    <row r="57" spans="1:10" s="85" customFormat="1" x14ac:dyDescent="0.25">
      <c r="A57" s="84"/>
      <c r="B57" s="89"/>
      <c r="C57" s="1106" t="s">
        <v>398</v>
      </c>
      <c r="D57" s="1601"/>
      <c r="E57" s="1601"/>
      <c r="F57" s="1601"/>
      <c r="G57" s="1601"/>
      <c r="H57" s="1602"/>
      <c r="I57" s="89"/>
      <c r="J57" s="84"/>
    </row>
    <row r="58" spans="1:10" s="85" customFormat="1" x14ac:dyDescent="0.25">
      <c r="A58" s="84"/>
      <c r="B58" s="89"/>
      <c r="C58" s="1103" t="s">
        <v>394</v>
      </c>
      <c r="D58" s="1601"/>
      <c r="E58" s="1601"/>
      <c r="F58" s="1601"/>
      <c r="G58" s="1601"/>
      <c r="H58" s="1602"/>
      <c r="I58" s="89"/>
      <c r="J58" s="84"/>
    </row>
    <row r="59" spans="1:10" s="85" customFormat="1" x14ac:dyDescent="0.25">
      <c r="A59" s="84"/>
      <c r="B59" s="89"/>
      <c r="C59" s="1103" t="s">
        <v>219</v>
      </c>
      <c r="D59" s="619"/>
      <c r="E59" s="89" t="s">
        <v>395</v>
      </c>
      <c r="F59" s="621"/>
      <c r="G59" s="89" t="s">
        <v>396</v>
      </c>
      <c r="H59" s="88"/>
      <c r="I59" s="89"/>
      <c r="J59" s="84"/>
    </row>
    <row r="60" spans="1:10" s="85" customFormat="1" x14ac:dyDescent="0.25">
      <c r="A60" s="84"/>
      <c r="B60" s="89"/>
      <c r="C60" s="1103" t="s">
        <v>44</v>
      </c>
      <c r="D60" s="1603"/>
      <c r="E60" s="1603"/>
      <c r="F60" s="90" t="s">
        <v>45</v>
      </c>
      <c r="G60" s="1605"/>
      <c r="H60" s="1606"/>
      <c r="I60" s="89"/>
      <c r="J60" s="84"/>
    </row>
    <row r="61" spans="1:10" s="85" customFormat="1" ht="14.45" customHeight="1" thickBot="1" x14ac:dyDescent="0.3">
      <c r="A61" s="84"/>
      <c r="B61" s="89"/>
      <c r="C61" s="530"/>
      <c r="D61" s="91"/>
      <c r="E61" s="91"/>
      <c r="F61" s="91"/>
      <c r="G61" s="91"/>
      <c r="H61" s="92"/>
      <c r="I61" s="89"/>
      <c r="J61" s="84"/>
    </row>
    <row r="62" spans="1:10" s="85" customFormat="1" ht="7.5" customHeight="1" thickBot="1" x14ac:dyDescent="0.3">
      <c r="A62" s="84"/>
      <c r="B62" s="89"/>
      <c r="C62" s="89"/>
      <c r="D62" s="89"/>
      <c r="E62" s="89"/>
      <c r="F62" s="89"/>
      <c r="G62" s="89"/>
      <c r="H62" s="89"/>
      <c r="I62" s="89"/>
      <c r="J62" s="84"/>
    </row>
    <row r="63" spans="1:10" s="85" customFormat="1" ht="18.75" customHeight="1" x14ac:dyDescent="0.25">
      <c r="A63" s="84"/>
      <c r="B63" s="89"/>
      <c r="C63" s="1597" t="s">
        <v>779</v>
      </c>
      <c r="D63" s="1598"/>
      <c r="E63" s="1598"/>
      <c r="F63" s="1598"/>
      <c r="G63" s="1598"/>
      <c r="H63" s="1599"/>
      <c r="I63" s="89"/>
      <c r="J63" s="84"/>
    </row>
    <row r="64" spans="1:10" s="85" customFormat="1" x14ac:dyDescent="0.25">
      <c r="A64" s="84"/>
      <c r="B64" s="89"/>
      <c r="C64" s="1103" t="s">
        <v>393</v>
      </c>
      <c r="D64" s="1603"/>
      <c r="E64" s="1603"/>
      <c r="F64" s="1603"/>
      <c r="G64" s="1603"/>
      <c r="H64" s="1604"/>
      <c r="I64" s="89"/>
      <c r="J64" s="84"/>
    </row>
    <row r="65" spans="1:10" s="85" customFormat="1" x14ac:dyDescent="0.25">
      <c r="A65" s="84"/>
      <c r="B65" s="89"/>
      <c r="C65" s="1106" t="s">
        <v>398</v>
      </c>
      <c r="D65" s="1601"/>
      <c r="E65" s="1601"/>
      <c r="F65" s="1601"/>
      <c r="G65" s="1601"/>
      <c r="H65" s="1602"/>
      <c r="I65" s="89"/>
      <c r="J65" s="84"/>
    </row>
    <row r="66" spans="1:10" s="85" customFormat="1" x14ac:dyDescent="0.25">
      <c r="A66" s="84"/>
      <c r="B66" s="89"/>
      <c r="C66" s="1103" t="s">
        <v>394</v>
      </c>
      <c r="D66" s="1601"/>
      <c r="E66" s="1601"/>
      <c r="F66" s="1601"/>
      <c r="G66" s="1601"/>
      <c r="H66" s="1602"/>
      <c r="I66" s="89"/>
      <c r="J66" s="84"/>
    </row>
    <row r="67" spans="1:10" s="85" customFormat="1" x14ac:dyDescent="0.25">
      <c r="A67" s="84"/>
      <c r="B67" s="89"/>
      <c r="C67" s="1103" t="s">
        <v>219</v>
      </c>
      <c r="D67" s="619"/>
      <c r="E67" s="89" t="s">
        <v>220</v>
      </c>
      <c r="F67" s="621"/>
      <c r="G67" s="89" t="s">
        <v>396</v>
      </c>
      <c r="H67" s="622"/>
      <c r="I67" s="89"/>
      <c r="J67" s="84"/>
    </row>
    <row r="68" spans="1:10" s="85" customFormat="1" x14ac:dyDescent="0.25">
      <c r="A68" s="84"/>
      <c r="B68" s="89"/>
      <c r="C68" s="1103" t="s">
        <v>44</v>
      </c>
      <c r="D68" s="620"/>
      <c r="E68" s="89" t="s">
        <v>45</v>
      </c>
      <c r="F68" s="1603"/>
      <c r="G68" s="1603"/>
      <c r="H68" s="1604"/>
      <c r="I68" s="89"/>
      <c r="J68" s="84"/>
    </row>
    <row r="69" spans="1:10" s="85" customFormat="1" ht="15.75" thickBot="1" x14ac:dyDescent="0.3">
      <c r="A69" s="84"/>
      <c r="B69" s="89"/>
      <c r="C69" s="530"/>
      <c r="D69" s="91"/>
      <c r="E69" s="91"/>
      <c r="F69" s="91"/>
      <c r="G69" s="91"/>
      <c r="H69" s="92"/>
      <c r="I69" s="89"/>
      <c r="J69" s="84"/>
    </row>
    <row r="70" spans="1:10" s="85" customFormat="1" ht="9" customHeight="1" x14ac:dyDescent="0.25">
      <c r="A70" s="84"/>
      <c r="B70" s="89"/>
      <c r="C70" s="89"/>
      <c r="D70" s="89"/>
      <c r="E70" s="89"/>
      <c r="F70" s="89"/>
      <c r="G70" s="89"/>
      <c r="H70" s="89"/>
      <c r="I70" s="89"/>
      <c r="J70" s="84"/>
    </row>
    <row r="71" spans="1:10" s="85" customFormat="1" ht="7.5" customHeight="1" thickBot="1" x14ac:dyDescent="0.3">
      <c r="A71" s="84"/>
      <c r="B71" s="89"/>
      <c r="C71" s="89"/>
      <c r="D71" s="89"/>
      <c r="E71" s="89"/>
      <c r="F71" s="89"/>
      <c r="G71" s="89"/>
      <c r="H71" s="89"/>
      <c r="I71" s="89"/>
      <c r="J71" s="84"/>
    </row>
    <row r="72" spans="1:10" s="85" customFormat="1" ht="18.75" customHeight="1" x14ac:dyDescent="0.25">
      <c r="A72" s="84"/>
      <c r="B72" s="89"/>
      <c r="C72" s="1597" t="s">
        <v>780</v>
      </c>
      <c r="D72" s="1598"/>
      <c r="E72" s="1598"/>
      <c r="F72" s="1598"/>
      <c r="G72" s="1598"/>
      <c r="H72" s="1599"/>
      <c r="I72" s="89"/>
      <c r="J72" s="84"/>
    </row>
    <row r="73" spans="1:10" s="85" customFormat="1" x14ac:dyDescent="0.25">
      <c r="A73" s="84"/>
      <c r="B73" s="89"/>
      <c r="C73" s="1103" t="s">
        <v>393</v>
      </c>
      <c r="D73" s="1603"/>
      <c r="E73" s="1603"/>
      <c r="F73" s="1603"/>
      <c r="G73" s="1603"/>
      <c r="H73" s="1604"/>
      <c r="I73" s="89"/>
      <c r="J73" s="84"/>
    </row>
    <row r="74" spans="1:10" s="85" customFormat="1" x14ac:dyDescent="0.25">
      <c r="A74" s="84"/>
      <c r="B74" s="89"/>
      <c r="C74" s="1106" t="s">
        <v>398</v>
      </c>
      <c r="D74" s="1601"/>
      <c r="E74" s="1601"/>
      <c r="F74" s="1601"/>
      <c r="G74" s="1601"/>
      <c r="H74" s="1602"/>
      <c r="I74" s="89"/>
      <c r="J74" s="84"/>
    </row>
    <row r="75" spans="1:10" s="85" customFormat="1" x14ac:dyDescent="0.25">
      <c r="A75" s="84"/>
      <c r="B75" s="89"/>
      <c r="C75" s="1103" t="s">
        <v>394</v>
      </c>
      <c r="D75" s="1601"/>
      <c r="E75" s="1601"/>
      <c r="F75" s="1601"/>
      <c r="G75" s="1601"/>
      <c r="H75" s="1602"/>
      <c r="I75" s="89"/>
      <c r="J75" s="84"/>
    </row>
    <row r="76" spans="1:10" s="85" customFormat="1" x14ac:dyDescent="0.25">
      <c r="A76" s="84"/>
      <c r="B76" s="89"/>
      <c r="C76" s="1103" t="s">
        <v>219</v>
      </c>
      <c r="D76" s="619"/>
      <c r="E76" s="89" t="s">
        <v>220</v>
      </c>
      <c r="F76" s="621"/>
      <c r="G76" s="89" t="s">
        <v>396</v>
      </c>
      <c r="H76" s="622"/>
      <c r="I76" s="89"/>
      <c r="J76" s="84"/>
    </row>
    <row r="77" spans="1:10" s="85" customFormat="1" x14ac:dyDescent="0.25">
      <c r="A77" s="84"/>
      <c r="B77" s="89"/>
      <c r="C77" s="1103" t="s">
        <v>44</v>
      </c>
      <c r="D77" s="620"/>
      <c r="E77" s="89" t="s">
        <v>45</v>
      </c>
      <c r="F77" s="1603"/>
      <c r="G77" s="1603"/>
      <c r="H77" s="1604"/>
      <c r="I77" s="89"/>
      <c r="J77" s="84"/>
    </row>
    <row r="78" spans="1:10" s="85" customFormat="1" ht="15.75" thickBot="1" x14ac:dyDescent="0.3">
      <c r="A78" s="84"/>
      <c r="B78" s="89"/>
      <c r="C78" s="530"/>
      <c r="D78" s="91"/>
      <c r="E78" s="91"/>
      <c r="F78" s="91"/>
      <c r="G78" s="91"/>
      <c r="H78" s="92"/>
      <c r="I78" s="89"/>
      <c r="J78" s="84"/>
    </row>
    <row r="79" spans="1:10" s="85" customFormat="1" ht="7.5" customHeight="1" thickBot="1" x14ac:dyDescent="0.3">
      <c r="A79" s="84"/>
      <c r="B79" s="89"/>
      <c r="C79" s="89"/>
      <c r="D79" s="89"/>
      <c r="E79" s="89"/>
      <c r="F79" s="89"/>
      <c r="G79" s="89"/>
      <c r="H79" s="89"/>
      <c r="I79" s="89"/>
      <c r="J79" s="84"/>
    </row>
    <row r="80" spans="1:10" s="85" customFormat="1" x14ac:dyDescent="0.25">
      <c r="A80" s="84"/>
      <c r="B80" s="89"/>
      <c r="C80" s="1597" t="s">
        <v>399</v>
      </c>
      <c r="D80" s="1598"/>
      <c r="E80" s="1598"/>
      <c r="F80" s="1598"/>
      <c r="G80" s="1598"/>
      <c r="H80" s="1599"/>
      <c r="I80" s="89"/>
      <c r="J80" s="84"/>
    </row>
    <row r="81" spans="1:10" s="85" customFormat="1" x14ac:dyDescent="0.25">
      <c r="A81" s="84"/>
      <c r="B81" s="89"/>
      <c r="C81" s="1103" t="s">
        <v>393</v>
      </c>
      <c r="D81" s="1603"/>
      <c r="E81" s="1603"/>
      <c r="F81" s="1603"/>
      <c r="G81" s="1603"/>
      <c r="H81" s="1604"/>
      <c r="I81" s="89"/>
      <c r="J81" s="84"/>
    </row>
    <row r="82" spans="1:10" s="85" customFormat="1" x14ac:dyDescent="0.25">
      <c r="A82" s="84"/>
      <c r="B82" s="89"/>
      <c r="C82" s="1106" t="s">
        <v>398</v>
      </c>
      <c r="D82" s="1601"/>
      <c r="E82" s="1601"/>
      <c r="F82" s="1601"/>
      <c r="G82" s="1601"/>
      <c r="H82" s="1602"/>
      <c r="I82" s="89"/>
      <c r="J82" s="84"/>
    </row>
    <row r="83" spans="1:10" s="85" customFormat="1" x14ac:dyDescent="0.25">
      <c r="A83" s="84"/>
      <c r="B83" s="89"/>
      <c r="C83" s="1103" t="s">
        <v>394</v>
      </c>
      <c r="D83" s="1601"/>
      <c r="E83" s="1601"/>
      <c r="F83" s="1601"/>
      <c r="G83" s="1601"/>
      <c r="H83" s="1602"/>
      <c r="I83" s="89"/>
      <c r="J83" s="84"/>
    </row>
    <row r="84" spans="1:10" s="85" customFormat="1" x14ac:dyDescent="0.25">
      <c r="A84" s="84"/>
      <c r="B84" s="89"/>
      <c r="C84" s="1103" t="s">
        <v>219</v>
      </c>
      <c r="D84" s="619"/>
      <c r="E84" s="89" t="s">
        <v>395</v>
      </c>
      <c r="F84" s="621"/>
      <c r="G84" s="89" t="s">
        <v>396</v>
      </c>
      <c r="H84" s="622"/>
      <c r="I84" s="89"/>
      <c r="J84" s="84"/>
    </row>
    <row r="85" spans="1:10" s="85" customFormat="1" x14ac:dyDescent="0.25">
      <c r="A85" s="84"/>
      <c r="B85" s="89"/>
      <c r="C85" s="1103" t="s">
        <v>44</v>
      </c>
      <c r="D85" s="620"/>
      <c r="E85" s="89" t="s">
        <v>45</v>
      </c>
      <c r="F85" s="1603"/>
      <c r="G85" s="1603"/>
      <c r="H85" s="1604"/>
      <c r="I85" s="89"/>
      <c r="J85" s="84"/>
    </row>
    <row r="86" spans="1:10" s="85" customFormat="1" ht="14.45" customHeight="1" thickBot="1" x14ac:dyDescent="0.3">
      <c r="A86" s="84"/>
      <c r="B86" s="89"/>
      <c r="C86" s="530"/>
      <c r="D86" s="91"/>
      <c r="E86" s="91"/>
      <c r="F86" s="91"/>
      <c r="G86" s="91"/>
      <c r="H86" s="92"/>
      <c r="I86" s="89"/>
      <c r="J86" s="84"/>
    </row>
    <row r="87" spans="1:10" s="85" customFormat="1" ht="7.5" customHeight="1" thickBot="1" x14ac:dyDescent="0.3">
      <c r="A87" s="84"/>
      <c r="B87" s="89"/>
      <c r="C87" s="89"/>
      <c r="D87" s="89"/>
      <c r="E87" s="89"/>
      <c r="F87" s="89"/>
      <c r="G87" s="89"/>
      <c r="H87" s="89"/>
      <c r="I87" s="89"/>
      <c r="J87" s="84"/>
    </row>
    <row r="88" spans="1:10" s="85" customFormat="1" x14ac:dyDescent="0.25">
      <c r="A88" s="84"/>
      <c r="B88" s="89"/>
      <c r="C88" s="1597" t="s">
        <v>781</v>
      </c>
      <c r="D88" s="1598"/>
      <c r="E88" s="1598"/>
      <c r="F88" s="1598"/>
      <c r="G88" s="1598"/>
      <c r="H88" s="1599"/>
      <c r="I88" s="89"/>
      <c r="J88" s="84"/>
    </row>
    <row r="89" spans="1:10" s="85" customFormat="1" x14ac:dyDescent="0.25">
      <c r="A89" s="84"/>
      <c r="B89" s="89"/>
      <c r="C89" s="1103" t="s">
        <v>393</v>
      </c>
      <c r="D89" s="1603"/>
      <c r="E89" s="1603"/>
      <c r="F89" s="1603"/>
      <c r="G89" s="1603"/>
      <c r="H89" s="1604"/>
      <c r="I89" s="89"/>
      <c r="J89" s="84"/>
    </row>
    <row r="90" spans="1:10" s="85" customFormat="1" x14ac:dyDescent="0.25">
      <c r="A90" s="84"/>
      <c r="B90" s="89"/>
      <c r="C90" s="1106" t="s">
        <v>398</v>
      </c>
      <c r="D90" s="1601"/>
      <c r="E90" s="1601"/>
      <c r="F90" s="1601"/>
      <c r="G90" s="1601"/>
      <c r="H90" s="1602"/>
      <c r="I90" s="89"/>
      <c r="J90" s="84"/>
    </row>
    <row r="91" spans="1:10" s="85" customFormat="1" x14ac:dyDescent="0.25">
      <c r="A91" s="84"/>
      <c r="B91" s="89"/>
      <c r="C91" s="1103" t="s">
        <v>394</v>
      </c>
      <c r="D91" s="1601"/>
      <c r="E91" s="1601"/>
      <c r="F91" s="1601"/>
      <c r="G91" s="1601"/>
      <c r="H91" s="1602"/>
      <c r="I91" s="89"/>
      <c r="J91" s="84"/>
    </row>
    <row r="92" spans="1:10" s="85" customFormat="1" x14ac:dyDescent="0.25">
      <c r="A92" s="84"/>
      <c r="B92" s="89"/>
      <c r="C92" s="1103" t="s">
        <v>219</v>
      </c>
      <c r="D92" s="619"/>
      <c r="E92" s="89" t="s">
        <v>220</v>
      </c>
      <c r="F92" s="621"/>
      <c r="G92" s="89" t="s">
        <v>396</v>
      </c>
      <c r="H92" s="622"/>
      <c r="I92" s="89"/>
      <c r="J92" s="84"/>
    </row>
    <row r="93" spans="1:10" s="85" customFormat="1" x14ac:dyDescent="0.25">
      <c r="A93" s="84"/>
      <c r="B93" s="89"/>
      <c r="C93" s="1103" t="s">
        <v>44</v>
      </c>
      <c r="D93" s="620"/>
      <c r="E93" s="89" t="s">
        <v>45</v>
      </c>
      <c r="F93" s="1603"/>
      <c r="G93" s="1603"/>
      <c r="H93" s="1604"/>
      <c r="I93" s="89"/>
      <c r="J93" s="84"/>
    </row>
    <row r="94" spans="1:10" s="85" customFormat="1" ht="15.75" thickBot="1" x14ac:dyDescent="0.3">
      <c r="A94" s="84"/>
      <c r="B94" s="89"/>
      <c r="C94" s="530"/>
      <c r="D94" s="91"/>
      <c r="E94" s="91"/>
      <c r="F94" s="91"/>
      <c r="G94" s="91"/>
      <c r="H94" s="92"/>
      <c r="I94" s="89"/>
      <c r="J94" s="84"/>
    </row>
    <row r="95" spans="1:10" s="85" customFormat="1" ht="7.5" customHeight="1" thickBot="1" x14ac:dyDescent="0.3">
      <c r="A95" s="84"/>
      <c r="B95" s="89"/>
      <c r="C95" s="89"/>
      <c r="D95" s="89"/>
      <c r="E95" s="89"/>
      <c r="F95" s="89"/>
      <c r="G95" s="89"/>
      <c r="H95" s="89"/>
      <c r="I95" s="89"/>
      <c r="J95" s="84"/>
    </row>
    <row r="96" spans="1:10" s="85" customFormat="1" x14ac:dyDescent="0.25">
      <c r="A96" s="84"/>
      <c r="B96" s="89"/>
      <c r="C96" s="1597" t="s">
        <v>400</v>
      </c>
      <c r="D96" s="1598"/>
      <c r="E96" s="1598"/>
      <c r="F96" s="1598"/>
      <c r="G96" s="1598"/>
      <c r="H96" s="1599"/>
      <c r="I96" s="89"/>
      <c r="J96" s="84"/>
    </row>
    <row r="97" spans="1:10" s="85" customFormat="1" x14ac:dyDescent="0.25">
      <c r="A97" s="84"/>
      <c r="B97" s="89"/>
      <c r="C97" s="1103" t="s">
        <v>393</v>
      </c>
      <c r="D97" s="1603"/>
      <c r="E97" s="1603"/>
      <c r="F97" s="1603"/>
      <c r="G97" s="1603"/>
      <c r="H97" s="1604"/>
      <c r="I97" s="89"/>
      <c r="J97" s="84"/>
    </row>
    <row r="98" spans="1:10" s="85" customFormat="1" x14ac:dyDescent="0.25">
      <c r="A98" s="84"/>
      <c r="B98" s="89"/>
      <c r="C98" s="1106" t="s">
        <v>398</v>
      </c>
      <c r="D98" s="1601"/>
      <c r="E98" s="1601"/>
      <c r="F98" s="1601"/>
      <c r="G98" s="1601"/>
      <c r="H98" s="1602"/>
      <c r="I98" s="89"/>
      <c r="J98" s="84"/>
    </row>
    <row r="99" spans="1:10" s="85" customFormat="1" x14ac:dyDescent="0.25">
      <c r="A99" s="84"/>
      <c r="B99" s="89"/>
      <c r="C99" s="1103" t="s">
        <v>394</v>
      </c>
      <c r="D99" s="1601"/>
      <c r="E99" s="1601"/>
      <c r="F99" s="1601"/>
      <c r="G99" s="1601"/>
      <c r="H99" s="1602"/>
      <c r="I99" s="89"/>
      <c r="J99" s="84"/>
    </row>
    <row r="100" spans="1:10" s="85" customFormat="1" x14ac:dyDescent="0.25">
      <c r="A100" s="84"/>
      <c r="B100" s="89"/>
      <c r="C100" s="1103" t="s">
        <v>219</v>
      </c>
      <c r="D100" s="619"/>
      <c r="E100" s="89" t="s">
        <v>220</v>
      </c>
      <c r="F100" s="621"/>
      <c r="G100" s="89" t="s">
        <v>396</v>
      </c>
      <c r="H100" s="622"/>
      <c r="I100" s="89"/>
      <c r="J100" s="84"/>
    </row>
    <row r="101" spans="1:10" s="85" customFormat="1" x14ac:dyDescent="0.25">
      <c r="A101" s="84"/>
      <c r="B101" s="89"/>
      <c r="C101" s="1103" t="s">
        <v>44</v>
      </c>
      <c r="D101" s="620"/>
      <c r="E101" s="89" t="s">
        <v>45</v>
      </c>
      <c r="F101" s="1603"/>
      <c r="G101" s="1603"/>
      <c r="H101" s="1604"/>
      <c r="I101" s="89"/>
      <c r="J101" s="84"/>
    </row>
    <row r="102" spans="1:10" s="85" customFormat="1" ht="15.75" thickBot="1" x14ac:dyDescent="0.3">
      <c r="A102" s="84"/>
      <c r="B102" s="89"/>
      <c r="C102" s="530"/>
      <c r="D102" s="91"/>
      <c r="E102" s="91"/>
      <c r="F102" s="91"/>
      <c r="G102" s="91"/>
      <c r="H102" s="92"/>
      <c r="I102" s="89"/>
      <c r="J102" s="84"/>
    </row>
    <row r="103" spans="1:10" s="85" customFormat="1" ht="7.5" customHeight="1" thickBot="1" x14ac:dyDescent="0.3">
      <c r="A103" s="84"/>
      <c r="B103" s="89"/>
      <c r="C103" s="89"/>
      <c r="D103" s="89"/>
      <c r="E103" s="89"/>
      <c r="F103" s="89"/>
      <c r="G103" s="89"/>
      <c r="H103" s="89"/>
      <c r="I103" s="89"/>
      <c r="J103" s="84"/>
    </row>
    <row r="104" spans="1:10" s="85" customFormat="1" x14ac:dyDescent="0.25">
      <c r="A104" s="84"/>
      <c r="B104" s="89"/>
      <c r="C104" s="1597" t="s">
        <v>782</v>
      </c>
      <c r="D104" s="1598"/>
      <c r="E104" s="1598"/>
      <c r="F104" s="1598"/>
      <c r="G104" s="1598"/>
      <c r="H104" s="1599"/>
      <c r="I104" s="89"/>
      <c r="J104" s="84"/>
    </row>
    <row r="105" spans="1:10" s="85" customFormat="1" x14ac:dyDescent="0.25">
      <c r="A105" s="84"/>
      <c r="B105" s="89"/>
      <c r="C105" s="1103" t="s">
        <v>393</v>
      </c>
      <c r="D105" s="1603"/>
      <c r="E105" s="1603"/>
      <c r="F105" s="1603"/>
      <c r="G105" s="1603"/>
      <c r="H105" s="1604"/>
      <c r="I105" s="89"/>
      <c r="J105" s="84"/>
    </row>
    <row r="106" spans="1:10" s="85" customFormat="1" x14ac:dyDescent="0.25">
      <c r="A106" s="84"/>
      <c r="B106" s="89"/>
      <c r="C106" s="1106" t="s">
        <v>398</v>
      </c>
      <c r="D106" s="1601"/>
      <c r="E106" s="1601"/>
      <c r="F106" s="1601"/>
      <c r="G106" s="1601"/>
      <c r="H106" s="1602"/>
      <c r="I106" s="89"/>
      <c r="J106" s="84"/>
    </row>
    <row r="107" spans="1:10" s="85" customFormat="1" x14ac:dyDescent="0.25">
      <c r="A107" s="84"/>
      <c r="B107" s="89"/>
      <c r="C107" s="1103" t="s">
        <v>394</v>
      </c>
      <c r="D107" s="1601"/>
      <c r="E107" s="1601"/>
      <c r="F107" s="1601"/>
      <c r="G107" s="1601"/>
      <c r="H107" s="1602"/>
      <c r="I107" s="89"/>
      <c r="J107" s="84"/>
    </row>
    <row r="108" spans="1:10" s="85" customFormat="1" x14ac:dyDescent="0.25">
      <c r="A108" s="84"/>
      <c r="B108" s="89"/>
      <c r="C108" s="1103" t="s">
        <v>219</v>
      </c>
      <c r="D108" s="619"/>
      <c r="E108" s="89" t="s">
        <v>220</v>
      </c>
      <c r="F108" s="621"/>
      <c r="G108" s="89" t="s">
        <v>396</v>
      </c>
      <c r="H108" s="622"/>
      <c r="I108" s="89"/>
      <c r="J108" s="84"/>
    </row>
    <row r="109" spans="1:10" s="85" customFormat="1" x14ac:dyDescent="0.25">
      <c r="A109" s="84"/>
      <c r="B109" s="89"/>
      <c r="C109" s="1103" t="s">
        <v>44</v>
      </c>
      <c r="D109" s="620"/>
      <c r="E109" s="89" t="s">
        <v>45</v>
      </c>
      <c r="F109" s="1603"/>
      <c r="G109" s="1603"/>
      <c r="H109" s="1604"/>
      <c r="I109" s="89"/>
      <c r="J109" s="84"/>
    </row>
    <row r="110" spans="1:10" s="85" customFormat="1" ht="15.75" thickBot="1" x14ac:dyDescent="0.3">
      <c r="A110" s="84"/>
      <c r="B110" s="89"/>
      <c r="C110" s="530"/>
      <c r="D110" s="91"/>
      <c r="E110" s="91"/>
      <c r="F110" s="91"/>
      <c r="G110" s="91"/>
      <c r="H110" s="92"/>
      <c r="I110" s="89"/>
      <c r="J110" s="84"/>
    </row>
    <row r="111" spans="1:10" s="85" customFormat="1" ht="7.5" customHeight="1" thickBot="1" x14ac:dyDescent="0.3">
      <c r="A111" s="84"/>
      <c r="B111" s="89"/>
      <c r="C111" s="89"/>
      <c r="D111" s="89"/>
      <c r="E111" s="89"/>
      <c r="F111" s="89"/>
      <c r="G111" s="89"/>
      <c r="H111" s="89"/>
      <c r="I111" s="89"/>
      <c r="J111" s="84"/>
    </row>
    <row r="112" spans="1:10" s="85" customFormat="1" x14ac:dyDescent="0.25">
      <c r="A112" s="84"/>
      <c r="B112" s="89"/>
      <c r="C112" s="1597" t="s">
        <v>524</v>
      </c>
      <c r="D112" s="1598"/>
      <c r="E112" s="1598"/>
      <c r="F112" s="1598"/>
      <c r="G112" s="1598"/>
      <c r="H112" s="1599"/>
      <c r="I112" s="89"/>
      <c r="J112" s="84"/>
    </row>
    <row r="113" spans="1:10" s="85" customFormat="1" x14ac:dyDescent="0.25">
      <c r="A113" s="84"/>
      <c r="B113" s="89"/>
      <c r="C113" s="1103" t="s">
        <v>393</v>
      </c>
      <c r="D113" s="1603"/>
      <c r="E113" s="1603"/>
      <c r="F113" s="1603"/>
      <c r="G113" s="1603"/>
      <c r="H113" s="1604"/>
      <c r="I113" s="89"/>
      <c r="J113" s="84"/>
    </row>
    <row r="114" spans="1:10" s="85" customFormat="1" x14ac:dyDescent="0.25">
      <c r="A114" s="84"/>
      <c r="B114" s="89"/>
      <c r="C114" s="1106" t="s">
        <v>398</v>
      </c>
      <c r="D114" s="1601"/>
      <c r="E114" s="1601"/>
      <c r="F114" s="1601"/>
      <c r="G114" s="1601"/>
      <c r="H114" s="1602"/>
      <c r="I114" s="89"/>
      <c r="J114" s="84"/>
    </row>
    <row r="115" spans="1:10" s="85" customFormat="1" x14ac:dyDescent="0.25">
      <c r="A115" s="84"/>
      <c r="B115" s="89"/>
      <c r="C115" s="1103" t="s">
        <v>394</v>
      </c>
      <c r="D115" s="1601"/>
      <c r="E115" s="1601"/>
      <c r="F115" s="1601"/>
      <c r="G115" s="1601"/>
      <c r="H115" s="1602"/>
      <c r="I115" s="89"/>
      <c r="J115" s="84"/>
    </row>
    <row r="116" spans="1:10" s="85" customFormat="1" x14ac:dyDescent="0.25">
      <c r="A116" s="84"/>
      <c r="B116" s="89"/>
      <c r="C116" s="1103" t="s">
        <v>219</v>
      </c>
      <c r="D116" s="619"/>
      <c r="E116" s="89" t="s">
        <v>220</v>
      </c>
      <c r="F116" s="621"/>
      <c r="G116" s="89" t="s">
        <v>396</v>
      </c>
      <c r="H116" s="622"/>
      <c r="I116" s="89"/>
      <c r="J116" s="84"/>
    </row>
    <row r="117" spans="1:10" s="85" customFormat="1" x14ac:dyDescent="0.25">
      <c r="A117" s="84"/>
      <c r="B117" s="89"/>
      <c r="C117" s="1103" t="s">
        <v>44</v>
      </c>
      <c r="D117" s="620"/>
      <c r="E117" s="89" t="s">
        <v>45</v>
      </c>
      <c r="F117" s="1603"/>
      <c r="G117" s="1603"/>
      <c r="H117" s="1604"/>
      <c r="I117" s="89"/>
      <c r="J117" s="84"/>
    </row>
    <row r="118" spans="1:10" s="85" customFormat="1" ht="15.75" thickBot="1" x14ac:dyDescent="0.3">
      <c r="A118" s="84"/>
      <c r="B118" s="89"/>
      <c r="C118" s="530"/>
      <c r="D118" s="91"/>
      <c r="E118" s="91"/>
      <c r="F118" s="91"/>
      <c r="G118" s="91"/>
      <c r="H118" s="92"/>
      <c r="I118" s="89"/>
      <c r="J118" s="84"/>
    </row>
    <row r="119" spans="1:10" s="85" customFormat="1" ht="7.5" customHeight="1" thickBot="1" x14ac:dyDescent="0.3">
      <c r="A119" s="84"/>
      <c r="B119" s="89"/>
      <c r="C119" s="89"/>
      <c r="D119" s="89"/>
      <c r="E119" s="89"/>
      <c r="F119" s="89"/>
      <c r="G119" s="89"/>
      <c r="H119" s="89"/>
      <c r="I119" s="89"/>
      <c r="J119" s="84"/>
    </row>
    <row r="120" spans="1:10" s="85" customFormat="1" x14ac:dyDescent="0.25">
      <c r="A120" s="84"/>
      <c r="B120" s="89"/>
      <c r="C120" s="1597" t="s">
        <v>830</v>
      </c>
      <c r="D120" s="1598"/>
      <c r="E120" s="1598"/>
      <c r="F120" s="1598"/>
      <c r="G120" s="1598"/>
      <c r="H120" s="1599"/>
      <c r="I120" s="89"/>
      <c r="J120" s="84"/>
    </row>
    <row r="121" spans="1:10" s="85" customFormat="1" x14ac:dyDescent="0.25">
      <c r="A121" s="84"/>
      <c r="B121" s="89"/>
      <c r="C121" s="1103" t="s">
        <v>393</v>
      </c>
      <c r="D121" s="1603"/>
      <c r="E121" s="1603"/>
      <c r="F121" s="1603"/>
      <c r="G121" s="1603"/>
      <c r="H121" s="1604"/>
      <c r="I121" s="89"/>
      <c r="J121" s="84"/>
    </row>
    <row r="122" spans="1:10" s="85" customFormat="1" x14ac:dyDescent="0.25">
      <c r="A122" s="84"/>
      <c r="B122" s="89"/>
      <c r="C122" s="1106" t="s">
        <v>398</v>
      </c>
      <c r="D122" s="1601"/>
      <c r="E122" s="1601"/>
      <c r="F122" s="1601"/>
      <c r="G122" s="1601"/>
      <c r="H122" s="1602"/>
      <c r="I122" s="89"/>
      <c r="J122" s="84"/>
    </row>
    <row r="123" spans="1:10" s="85" customFormat="1" x14ac:dyDescent="0.25">
      <c r="A123" s="84"/>
      <c r="B123" s="89"/>
      <c r="C123" s="1103" t="s">
        <v>394</v>
      </c>
      <c r="D123" s="1601"/>
      <c r="E123" s="1601"/>
      <c r="F123" s="1601"/>
      <c r="G123" s="1601"/>
      <c r="H123" s="1602"/>
      <c r="I123" s="89"/>
      <c r="J123" s="84"/>
    </row>
    <row r="124" spans="1:10" s="85" customFormat="1" x14ac:dyDescent="0.25">
      <c r="A124" s="84"/>
      <c r="B124" s="89"/>
      <c r="C124" s="1103" t="s">
        <v>219</v>
      </c>
      <c r="D124" s="619"/>
      <c r="E124" s="89" t="s">
        <v>220</v>
      </c>
      <c r="F124" s="621"/>
      <c r="G124" s="89" t="s">
        <v>396</v>
      </c>
      <c r="H124" s="622"/>
      <c r="I124" s="89"/>
      <c r="J124" s="84"/>
    </row>
    <row r="125" spans="1:10" s="85" customFormat="1" x14ac:dyDescent="0.25">
      <c r="A125" s="84"/>
      <c r="B125" s="89"/>
      <c r="C125" s="1103" t="s">
        <v>44</v>
      </c>
      <c r="D125" s="620"/>
      <c r="E125" s="89" t="s">
        <v>45</v>
      </c>
      <c r="F125" s="1603"/>
      <c r="G125" s="1603"/>
      <c r="H125" s="1604"/>
      <c r="I125" s="89"/>
      <c r="J125" s="84"/>
    </row>
    <row r="126" spans="1:10" s="85" customFormat="1" ht="15.75" thickBot="1" x14ac:dyDescent="0.3">
      <c r="A126" s="84"/>
      <c r="B126" s="89"/>
      <c r="C126" s="530"/>
      <c r="D126" s="91"/>
      <c r="E126" s="91"/>
      <c r="F126" s="91"/>
      <c r="G126" s="91"/>
      <c r="H126" s="92"/>
      <c r="I126" s="89"/>
      <c r="J126" s="84"/>
    </row>
    <row r="127" spans="1:10" s="85" customFormat="1" ht="7.5" customHeight="1" thickBot="1" x14ac:dyDescent="0.3">
      <c r="A127" s="84"/>
      <c r="B127" s="89"/>
      <c r="C127" s="89"/>
      <c r="D127" s="89"/>
      <c r="E127" s="89"/>
      <c r="F127" s="89"/>
      <c r="G127" s="89"/>
      <c r="H127" s="89"/>
      <c r="I127" s="89"/>
      <c r="J127" s="84"/>
    </row>
    <row r="128" spans="1:10" s="85" customFormat="1" x14ac:dyDescent="0.25">
      <c r="A128" s="84"/>
      <c r="B128" s="89"/>
      <c r="C128" s="1597" t="s">
        <v>783</v>
      </c>
      <c r="D128" s="1598"/>
      <c r="E128" s="1598"/>
      <c r="F128" s="1598"/>
      <c r="G128" s="1598"/>
      <c r="H128" s="1599"/>
      <c r="I128" s="89"/>
      <c r="J128" s="84"/>
    </row>
    <row r="129" spans="1:10" s="85" customFormat="1" x14ac:dyDescent="0.25">
      <c r="A129" s="84"/>
      <c r="B129" s="89"/>
      <c r="C129" s="1103" t="s">
        <v>393</v>
      </c>
      <c r="D129" s="1603"/>
      <c r="E129" s="1603"/>
      <c r="F129" s="1603"/>
      <c r="G129" s="1603"/>
      <c r="H129" s="1604"/>
      <c r="I129" s="89"/>
      <c r="J129" s="84"/>
    </row>
    <row r="130" spans="1:10" s="85" customFormat="1" x14ac:dyDescent="0.25">
      <c r="A130" s="84"/>
      <c r="B130" s="89"/>
      <c r="C130" s="1106" t="s">
        <v>398</v>
      </c>
      <c r="D130" s="1601"/>
      <c r="E130" s="1601"/>
      <c r="F130" s="1601"/>
      <c r="G130" s="1601"/>
      <c r="H130" s="1602"/>
      <c r="I130" s="89"/>
      <c r="J130" s="84"/>
    </row>
    <row r="131" spans="1:10" s="85" customFormat="1" x14ac:dyDescent="0.25">
      <c r="A131" s="84"/>
      <c r="B131" s="89"/>
      <c r="C131" s="1103" t="s">
        <v>394</v>
      </c>
      <c r="D131" s="1601"/>
      <c r="E131" s="1601"/>
      <c r="F131" s="1601"/>
      <c r="G131" s="1601"/>
      <c r="H131" s="1602"/>
      <c r="I131" s="89"/>
      <c r="J131" s="84"/>
    </row>
    <row r="132" spans="1:10" s="85" customFormat="1" x14ac:dyDescent="0.25">
      <c r="A132" s="84"/>
      <c r="B132" s="89"/>
      <c r="C132" s="1103" t="s">
        <v>219</v>
      </c>
      <c r="D132" s="619"/>
      <c r="E132" s="89" t="s">
        <v>220</v>
      </c>
      <c r="F132" s="621"/>
      <c r="G132" s="89" t="s">
        <v>396</v>
      </c>
      <c r="H132" s="622"/>
      <c r="I132" s="89"/>
      <c r="J132" s="84"/>
    </row>
    <row r="133" spans="1:10" s="85" customFormat="1" x14ac:dyDescent="0.25">
      <c r="A133" s="84"/>
      <c r="B133" s="89"/>
      <c r="C133" s="1103" t="s">
        <v>44</v>
      </c>
      <c r="D133" s="620"/>
      <c r="E133" s="89" t="s">
        <v>45</v>
      </c>
      <c r="F133" s="1603"/>
      <c r="G133" s="1603"/>
      <c r="H133" s="1604"/>
      <c r="I133" s="89"/>
      <c r="J133" s="84"/>
    </row>
    <row r="134" spans="1:10" s="85" customFormat="1" ht="15.75" thickBot="1" x14ac:dyDescent="0.3">
      <c r="A134" s="84"/>
      <c r="B134" s="89"/>
      <c r="C134" s="530"/>
      <c r="D134" s="91"/>
      <c r="E134" s="91"/>
      <c r="F134" s="91"/>
      <c r="G134" s="91"/>
      <c r="H134" s="92"/>
      <c r="I134" s="89"/>
      <c r="J134" s="84"/>
    </row>
    <row r="135" spans="1:10" s="85" customFormat="1" ht="7.5" customHeight="1" thickBot="1" x14ac:dyDescent="0.3">
      <c r="A135" s="84"/>
      <c r="B135" s="89"/>
      <c r="C135" s="89"/>
      <c r="D135" s="89"/>
      <c r="E135" s="89"/>
      <c r="F135" s="89"/>
      <c r="G135" s="89"/>
      <c r="H135" s="89"/>
      <c r="I135" s="89"/>
      <c r="J135" s="84"/>
    </row>
    <row r="136" spans="1:10" s="85" customFormat="1" x14ac:dyDescent="0.25">
      <c r="A136" s="84"/>
      <c r="B136" s="89"/>
      <c r="C136" s="1597" t="s">
        <v>784</v>
      </c>
      <c r="D136" s="1598"/>
      <c r="E136" s="1598"/>
      <c r="F136" s="1598"/>
      <c r="G136" s="1598"/>
      <c r="H136" s="1599"/>
      <c r="I136" s="89"/>
      <c r="J136" s="84"/>
    </row>
    <row r="137" spans="1:10" s="85" customFormat="1" x14ac:dyDescent="0.25">
      <c r="A137" s="84"/>
      <c r="B137" s="89"/>
      <c r="C137" s="1103" t="s">
        <v>393</v>
      </c>
      <c r="D137" s="1603"/>
      <c r="E137" s="1603"/>
      <c r="F137" s="1603"/>
      <c r="G137" s="1603"/>
      <c r="H137" s="1604"/>
      <c r="I137" s="89"/>
      <c r="J137" s="84"/>
    </row>
    <row r="138" spans="1:10" s="85" customFormat="1" x14ac:dyDescent="0.25">
      <c r="A138" s="84"/>
      <c r="B138" s="89"/>
      <c r="C138" s="1106" t="s">
        <v>398</v>
      </c>
      <c r="D138" s="1601"/>
      <c r="E138" s="1601"/>
      <c r="F138" s="1601"/>
      <c r="G138" s="1601"/>
      <c r="H138" s="1602"/>
      <c r="I138" s="89"/>
      <c r="J138" s="84"/>
    </row>
    <row r="139" spans="1:10" s="85" customFormat="1" x14ac:dyDescent="0.25">
      <c r="A139" s="84"/>
      <c r="B139" s="89"/>
      <c r="C139" s="1103" t="s">
        <v>394</v>
      </c>
      <c r="D139" s="1601"/>
      <c r="E139" s="1601"/>
      <c r="F139" s="1601"/>
      <c r="G139" s="1601"/>
      <c r="H139" s="1602"/>
      <c r="I139" s="89"/>
      <c r="J139" s="84"/>
    </row>
    <row r="140" spans="1:10" s="85" customFormat="1" x14ac:dyDescent="0.25">
      <c r="A140" s="84"/>
      <c r="B140" s="89"/>
      <c r="C140" s="1103" t="s">
        <v>219</v>
      </c>
      <c r="D140" s="619"/>
      <c r="E140" s="89" t="s">
        <v>220</v>
      </c>
      <c r="F140" s="621"/>
      <c r="G140" s="89" t="s">
        <v>396</v>
      </c>
      <c r="H140" s="622"/>
      <c r="I140" s="89"/>
      <c r="J140" s="84"/>
    </row>
    <row r="141" spans="1:10" s="85" customFormat="1" x14ac:dyDescent="0.25">
      <c r="A141" s="84"/>
      <c r="B141" s="89"/>
      <c r="C141" s="1103" t="s">
        <v>44</v>
      </c>
      <c r="D141" s="620"/>
      <c r="E141" s="89" t="s">
        <v>45</v>
      </c>
      <c r="F141" s="1603"/>
      <c r="G141" s="1603"/>
      <c r="H141" s="1604"/>
      <c r="I141" s="89"/>
      <c r="J141" s="84"/>
    </row>
    <row r="142" spans="1:10" s="85" customFormat="1" ht="15.75" thickBot="1" x14ac:dyDescent="0.3">
      <c r="A142" s="84"/>
      <c r="B142" s="89"/>
      <c r="C142" s="530"/>
      <c r="D142" s="91"/>
      <c r="E142" s="91"/>
      <c r="F142" s="91"/>
      <c r="G142" s="91"/>
      <c r="H142" s="92"/>
      <c r="I142" s="89"/>
      <c r="J142" s="84"/>
    </row>
    <row r="143" spans="1:10" s="85" customFormat="1" ht="7.5" customHeight="1" thickBot="1" x14ac:dyDescent="0.3">
      <c r="A143" s="84"/>
      <c r="B143" s="89"/>
      <c r="C143" s="89"/>
      <c r="D143" s="89"/>
      <c r="E143" s="89"/>
      <c r="F143" s="89"/>
      <c r="G143" s="89"/>
      <c r="H143" s="89"/>
      <c r="I143" s="89"/>
      <c r="J143" s="84"/>
    </row>
    <row r="144" spans="1:10" s="85" customFormat="1" x14ac:dyDescent="0.25">
      <c r="A144" s="84"/>
      <c r="B144" s="89"/>
      <c r="C144" s="1597" t="s">
        <v>785</v>
      </c>
      <c r="D144" s="1598"/>
      <c r="E144" s="1598"/>
      <c r="F144" s="1598"/>
      <c r="G144" s="1598"/>
      <c r="H144" s="1599"/>
      <c r="I144" s="89"/>
      <c r="J144" s="84"/>
    </row>
    <row r="145" spans="1:10" s="85" customFormat="1" x14ac:dyDescent="0.25">
      <c r="A145" s="84"/>
      <c r="B145" s="89"/>
      <c r="C145" s="1103" t="s">
        <v>393</v>
      </c>
      <c r="D145" s="1603"/>
      <c r="E145" s="1603"/>
      <c r="F145" s="1603"/>
      <c r="G145" s="1603"/>
      <c r="H145" s="1604"/>
      <c r="I145" s="89"/>
      <c r="J145" s="84"/>
    </row>
    <row r="146" spans="1:10" s="85" customFormat="1" x14ac:dyDescent="0.25">
      <c r="A146" s="84"/>
      <c r="B146" s="89"/>
      <c r="C146" s="1106" t="s">
        <v>398</v>
      </c>
      <c r="D146" s="1601"/>
      <c r="E146" s="1601"/>
      <c r="F146" s="1601"/>
      <c r="G146" s="1601"/>
      <c r="H146" s="1602"/>
      <c r="I146" s="89"/>
      <c r="J146" s="84"/>
    </row>
    <row r="147" spans="1:10" s="85" customFormat="1" x14ac:dyDescent="0.25">
      <c r="A147" s="84"/>
      <c r="B147" s="89"/>
      <c r="C147" s="1103" t="s">
        <v>394</v>
      </c>
      <c r="D147" s="1601"/>
      <c r="E147" s="1601"/>
      <c r="F147" s="1601"/>
      <c r="G147" s="1601"/>
      <c r="H147" s="1602"/>
      <c r="I147" s="89"/>
      <c r="J147" s="84"/>
    </row>
    <row r="148" spans="1:10" s="85" customFormat="1" x14ac:dyDescent="0.25">
      <c r="A148" s="84"/>
      <c r="B148" s="89"/>
      <c r="C148" s="1103" t="s">
        <v>219</v>
      </c>
      <c r="D148" s="619"/>
      <c r="E148" s="89" t="s">
        <v>220</v>
      </c>
      <c r="F148" s="621"/>
      <c r="G148" s="89" t="s">
        <v>396</v>
      </c>
      <c r="H148" s="622"/>
      <c r="I148" s="89"/>
      <c r="J148" s="84"/>
    </row>
    <row r="149" spans="1:10" s="85" customFormat="1" x14ac:dyDescent="0.25">
      <c r="A149" s="84"/>
      <c r="B149" s="89"/>
      <c r="C149" s="1103" t="s">
        <v>44</v>
      </c>
      <c r="D149" s="620"/>
      <c r="E149" s="89" t="s">
        <v>45</v>
      </c>
      <c r="F149" s="1603"/>
      <c r="G149" s="1603"/>
      <c r="H149" s="1604"/>
      <c r="I149" s="89"/>
      <c r="J149" s="84"/>
    </row>
    <row r="150" spans="1:10" s="85" customFormat="1" ht="15.75" thickBot="1" x14ac:dyDescent="0.3">
      <c r="A150" s="84"/>
      <c r="B150" s="89"/>
      <c r="C150" s="530"/>
      <c r="D150" s="91"/>
      <c r="E150" s="91"/>
      <c r="F150" s="91"/>
      <c r="G150" s="91"/>
      <c r="H150" s="92"/>
      <c r="I150" s="89"/>
      <c r="J150" s="84"/>
    </row>
    <row r="151" spans="1:10" s="85" customFormat="1" ht="6.95" customHeight="1" thickBot="1" x14ac:dyDescent="0.3">
      <c r="A151" s="84"/>
      <c r="B151" s="89"/>
      <c r="C151" s="89"/>
      <c r="D151" s="89"/>
      <c r="E151" s="89"/>
      <c r="F151" s="89"/>
      <c r="G151" s="89"/>
      <c r="H151" s="89"/>
      <c r="I151" s="89"/>
      <c r="J151" s="84"/>
    </row>
    <row r="152" spans="1:10" s="85" customFormat="1" x14ac:dyDescent="0.25">
      <c r="A152" s="84"/>
      <c r="B152" s="89"/>
      <c r="C152" s="1597" t="s">
        <v>786</v>
      </c>
      <c r="D152" s="1598"/>
      <c r="E152" s="1598"/>
      <c r="F152" s="1598"/>
      <c r="G152" s="1598"/>
      <c r="H152" s="1599"/>
      <c r="I152" s="89"/>
      <c r="J152" s="84"/>
    </row>
    <row r="153" spans="1:10" s="85" customFormat="1" x14ac:dyDescent="0.25">
      <c r="A153" s="84"/>
      <c r="B153" s="89"/>
      <c r="C153" s="1103" t="s">
        <v>393</v>
      </c>
      <c r="D153" s="1603"/>
      <c r="E153" s="1603"/>
      <c r="F153" s="1603"/>
      <c r="G153" s="1603"/>
      <c r="H153" s="1604"/>
      <c r="I153" s="89"/>
      <c r="J153" s="84"/>
    </row>
    <row r="154" spans="1:10" s="85" customFormat="1" x14ac:dyDescent="0.25">
      <c r="A154" s="84"/>
      <c r="B154" s="89"/>
      <c r="C154" s="1106" t="s">
        <v>398</v>
      </c>
      <c r="D154" s="1601"/>
      <c r="E154" s="1601"/>
      <c r="F154" s="1601"/>
      <c r="G154" s="1601"/>
      <c r="H154" s="1602"/>
      <c r="I154" s="89"/>
      <c r="J154" s="84"/>
    </row>
    <row r="155" spans="1:10" s="85" customFormat="1" x14ac:dyDescent="0.25">
      <c r="A155" s="84"/>
      <c r="B155" s="89"/>
      <c r="C155" s="1103" t="s">
        <v>394</v>
      </c>
      <c r="D155" s="1601"/>
      <c r="E155" s="1601"/>
      <c r="F155" s="1601"/>
      <c r="G155" s="1601"/>
      <c r="H155" s="1602"/>
      <c r="I155" s="89"/>
      <c r="J155" s="84"/>
    </row>
    <row r="156" spans="1:10" s="85" customFormat="1" x14ac:dyDescent="0.25">
      <c r="A156" s="84"/>
      <c r="B156" s="89"/>
      <c r="C156" s="1103" t="s">
        <v>219</v>
      </c>
      <c r="D156" s="619"/>
      <c r="E156" s="89" t="s">
        <v>220</v>
      </c>
      <c r="F156" s="621"/>
      <c r="G156" s="89" t="s">
        <v>396</v>
      </c>
      <c r="H156" s="88"/>
      <c r="I156" s="89"/>
      <c r="J156" s="84"/>
    </row>
    <row r="157" spans="1:10" s="85" customFormat="1" x14ac:dyDescent="0.25">
      <c r="A157" s="84"/>
      <c r="B157" s="89"/>
      <c r="C157" s="1103" t="s">
        <v>44</v>
      </c>
      <c r="D157" s="1603"/>
      <c r="E157" s="1603" t="s">
        <v>230</v>
      </c>
      <c r="F157" s="90" t="s">
        <v>45</v>
      </c>
      <c r="G157" s="1605"/>
      <c r="H157" s="1606"/>
      <c r="I157" s="89"/>
      <c r="J157" s="84"/>
    </row>
    <row r="158" spans="1:10" s="85" customFormat="1" ht="15.75" thickBot="1" x14ac:dyDescent="0.3">
      <c r="A158" s="84"/>
      <c r="B158" s="89"/>
      <c r="C158" s="530"/>
      <c r="D158" s="91"/>
      <c r="E158" s="91"/>
      <c r="F158" s="91"/>
      <c r="G158" s="91"/>
      <c r="H158" s="92"/>
      <c r="I158" s="89"/>
      <c r="J158" s="84"/>
    </row>
    <row r="159" spans="1:10" s="85" customFormat="1" ht="7.5" customHeight="1" thickBot="1" x14ac:dyDescent="0.3">
      <c r="A159" s="84"/>
      <c r="B159" s="89"/>
      <c r="C159" s="89"/>
      <c r="D159" s="89"/>
      <c r="E159" s="89"/>
      <c r="F159" s="89"/>
      <c r="G159" s="89"/>
      <c r="H159" s="89"/>
      <c r="I159" s="89"/>
      <c r="J159" s="84"/>
    </row>
    <row r="160" spans="1:10" s="85" customFormat="1" x14ac:dyDescent="0.25">
      <c r="A160" s="84"/>
      <c r="B160" s="89"/>
      <c r="C160" s="1597" t="s">
        <v>787</v>
      </c>
      <c r="D160" s="1598"/>
      <c r="E160" s="1598"/>
      <c r="F160" s="1598"/>
      <c r="G160" s="1598"/>
      <c r="H160" s="1599"/>
      <c r="I160" s="89"/>
      <c r="J160" s="84"/>
    </row>
    <row r="161" spans="1:10" s="85" customFormat="1" x14ac:dyDescent="0.25">
      <c r="A161" s="84"/>
      <c r="B161" s="89"/>
      <c r="C161" s="1103" t="s">
        <v>393</v>
      </c>
      <c r="D161" s="1603"/>
      <c r="E161" s="1603"/>
      <c r="F161" s="1603"/>
      <c r="G161" s="1603"/>
      <c r="H161" s="1604"/>
      <c r="I161" s="89"/>
      <c r="J161" s="84"/>
    </row>
    <row r="162" spans="1:10" s="85" customFormat="1" x14ac:dyDescent="0.25">
      <c r="A162" s="84"/>
      <c r="B162" s="89"/>
      <c r="C162" s="1106" t="s">
        <v>398</v>
      </c>
      <c r="D162" s="1601"/>
      <c r="E162" s="1601"/>
      <c r="F162" s="1601"/>
      <c r="G162" s="1601"/>
      <c r="H162" s="1602"/>
      <c r="I162" s="89"/>
      <c r="J162" s="84"/>
    </row>
    <row r="163" spans="1:10" s="85" customFormat="1" x14ac:dyDescent="0.25">
      <c r="A163" s="84"/>
      <c r="B163" s="89"/>
      <c r="C163" s="1103" t="s">
        <v>394</v>
      </c>
      <c r="D163" s="1601"/>
      <c r="E163" s="1601"/>
      <c r="F163" s="1601"/>
      <c r="G163" s="1601"/>
      <c r="H163" s="1602"/>
      <c r="I163" s="89"/>
      <c r="J163" s="84"/>
    </row>
    <row r="164" spans="1:10" s="85" customFormat="1" x14ac:dyDescent="0.25">
      <c r="A164" s="84"/>
      <c r="B164" s="89"/>
      <c r="C164" s="1103" t="s">
        <v>219</v>
      </c>
      <c r="D164" s="619"/>
      <c r="E164" s="89" t="s">
        <v>220</v>
      </c>
      <c r="F164" s="621"/>
      <c r="G164" s="89" t="s">
        <v>396</v>
      </c>
      <c r="H164" s="88"/>
      <c r="I164" s="89"/>
      <c r="J164" s="84"/>
    </row>
    <row r="165" spans="1:10" s="85" customFormat="1" x14ac:dyDescent="0.25">
      <c r="A165" s="84"/>
      <c r="B165" s="89"/>
      <c r="C165" s="1103" t="s">
        <v>44</v>
      </c>
      <c r="D165" s="1603"/>
      <c r="E165" s="1603" t="s">
        <v>230</v>
      </c>
      <c r="F165" s="90" t="s">
        <v>45</v>
      </c>
      <c r="G165" s="1605"/>
      <c r="H165" s="1606"/>
      <c r="I165" s="89"/>
      <c r="J165" s="84"/>
    </row>
    <row r="166" spans="1:10" s="85" customFormat="1" ht="15.75" thickBot="1" x14ac:dyDescent="0.3">
      <c r="A166" s="84"/>
      <c r="B166" s="89"/>
      <c r="C166" s="530"/>
      <c r="D166" s="91"/>
      <c r="E166" s="91"/>
      <c r="F166" s="91"/>
      <c r="G166" s="91"/>
      <c r="H166" s="92"/>
      <c r="I166" s="89"/>
      <c r="J166" s="84"/>
    </row>
    <row r="167" spans="1:10" s="85" customFormat="1" ht="7.5" customHeight="1" thickBot="1" x14ac:dyDescent="0.3">
      <c r="A167" s="84"/>
      <c r="B167" s="89"/>
      <c r="C167" s="89"/>
      <c r="D167" s="89"/>
      <c r="E167" s="89"/>
      <c r="F167" s="89"/>
      <c r="G167" s="89"/>
      <c r="H167" s="89"/>
      <c r="I167" s="89"/>
      <c r="J167" s="84"/>
    </row>
    <row r="168" spans="1:10" s="85" customFormat="1" x14ac:dyDescent="0.25">
      <c r="A168" s="84"/>
      <c r="B168" s="89"/>
      <c r="C168" s="1597" t="s">
        <v>831</v>
      </c>
      <c r="D168" s="1598"/>
      <c r="E168" s="1598"/>
      <c r="F168" s="1598"/>
      <c r="G168" s="1598"/>
      <c r="H168" s="1599"/>
      <c r="I168" s="89"/>
      <c r="J168" s="84"/>
    </row>
    <row r="169" spans="1:10" s="85" customFormat="1" x14ac:dyDescent="0.25">
      <c r="A169" s="84"/>
      <c r="B169" s="89"/>
      <c r="C169" s="1103" t="s">
        <v>393</v>
      </c>
      <c r="D169" s="1603"/>
      <c r="E169" s="1603"/>
      <c r="F169" s="1603"/>
      <c r="G169" s="1603"/>
      <c r="H169" s="1604"/>
      <c r="I169" s="89"/>
      <c r="J169" s="84"/>
    </row>
    <row r="170" spans="1:10" s="85" customFormat="1" x14ac:dyDescent="0.25">
      <c r="A170" s="84"/>
      <c r="B170" s="89"/>
      <c r="C170" s="1106" t="s">
        <v>398</v>
      </c>
      <c r="D170" s="1601"/>
      <c r="E170" s="1601"/>
      <c r="F170" s="1601"/>
      <c r="G170" s="1601"/>
      <c r="H170" s="1602"/>
      <c r="I170" s="89"/>
      <c r="J170" s="84"/>
    </row>
    <row r="171" spans="1:10" s="85" customFormat="1" x14ac:dyDescent="0.25">
      <c r="A171" s="84"/>
      <c r="B171" s="89"/>
      <c r="C171" s="1103" t="s">
        <v>394</v>
      </c>
      <c r="D171" s="1601"/>
      <c r="E171" s="1601"/>
      <c r="F171" s="1601"/>
      <c r="G171" s="1601"/>
      <c r="H171" s="1602"/>
      <c r="I171" s="89"/>
      <c r="J171" s="84"/>
    </row>
    <row r="172" spans="1:10" s="85" customFormat="1" x14ac:dyDescent="0.25">
      <c r="A172" s="84"/>
      <c r="B172" s="89"/>
      <c r="C172" s="1103" t="s">
        <v>219</v>
      </c>
      <c r="D172" s="619"/>
      <c r="E172" s="89" t="s">
        <v>395</v>
      </c>
      <c r="F172" s="621"/>
      <c r="G172" s="89" t="s">
        <v>396</v>
      </c>
      <c r="H172" s="622"/>
      <c r="I172" s="89"/>
      <c r="J172" s="84"/>
    </row>
    <row r="173" spans="1:10" s="85" customFormat="1" x14ac:dyDescent="0.25">
      <c r="A173" s="84"/>
      <c r="B173" s="89"/>
      <c r="C173" s="1103" t="s">
        <v>44</v>
      </c>
      <c r="D173" s="620"/>
      <c r="E173" s="89" t="s">
        <v>45</v>
      </c>
      <c r="F173" s="1603"/>
      <c r="G173" s="1603"/>
      <c r="H173" s="1604"/>
      <c r="I173" s="89"/>
      <c r="J173" s="84"/>
    </row>
    <row r="174" spans="1:10" s="85" customFormat="1" ht="15.75" thickBot="1" x14ac:dyDescent="0.3">
      <c r="A174" s="84"/>
      <c r="B174" s="89"/>
      <c r="C174" s="530"/>
      <c r="D174" s="91"/>
      <c r="E174" s="91"/>
      <c r="F174" s="91"/>
      <c r="G174" s="91"/>
      <c r="H174" s="92"/>
      <c r="I174" s="89"/>
      <c r="J174" s="84"/>
    </row>
    <row r="175" spans="1:10" s="85" customFormat="1" ht="9" customHeight="1" x14ac:dyDescent="0.25">
      <c r="A175" s="84"/>
      <c r="B175" s="89"/>
      <c r="C175" s="89"/>
      <c r="D175" s="89"/>
      <c r="E175" s="89"/>
      <c r="F175" s="89"/>
      <c r="G175" s="89"/>
      <c r="H175" s="89"/>
      <c r="I175" s="89"/>
      <c r="J175" s="84"/>
    </row>
    <row r="176" spans="1:10" ht="14.25" customHeight="1" x14ac:dyDescent="0.25">
      <c r="A176" s="86"/>
      <c r="I176" s="86"/>
      <c r="J176" s="86"/>
    </row>
  </sheetData>
  <sheetProtection formatCells="0" formatColumns="0" formatRows="0" insertColumns="0" insertRows="0"/>
  <mergeCells count="115">
    <mergeCell ref="C168:H168"/>
    <mergeCell ref="D169:H169"/>
    <mergeCell ref="D170:H170"/>
    <mergeCell ref="D171:H171"/>
    <mergeCell ref="F173:H173"/>
    <mergeCell ref="C160:H160"/>
    <mergeCell ref="D161:H161"/>
    <mergeCell ref="D162:H162"/>
    <mergeCell ref="D163:H163"/>
    <mergeCell ref="D165:E165"/>
    <mergeCell ref="G165:H165"/>
    <mergeCell ref="C152:H152"/>
    <mergeCell ref="D153:H153"/>
    <mergeCell ref="D154:H154"/>
    <mergeCell ref="D155:H155"/>
    <mergeCell ref="D157:E157"/>
    <mergeCell ref="G157:H157"/>
    <mergeCell ref="F149:H149"/>
    <mergeCell ref="D139:H139"/>
    <mergeCell ref="F141:H141"/>
    <mergeCell ref="C144:H144"/>
    <mergeCell ref="D145:H145"/>
    <mergeCell ref="D146:H146"/>
    <mergeCell ref="D147:H147"/>
    <mergeCell ref="D130:H130"/>
    <mergeCell ref="D131:H131"/>
    <mergeCell ref="F133:H133"/>
    <mergeCell ref="C136:H136"/>
    <mergeCell ref="D137:H137"/>
    <mergeCell ref="D138:H138"/>
    <mergeCell ref="D121:H121"/>
    <mergeCell ref="D122:H122"/>
    <mergeCell ref="D123:H123"/>
    <mergeCell ref="F125:H125"/>
    <mergeCell ref="C128:H128"/>
    <mergeCell ref="D129:H129"/>
    <mergeCell ref="C112:H112"/>
    <mergeCell ref="D113:H113"/>
    <mergeCell ref="D114:H114"/>
    <mergeCell ref="D115:H115"/>
    <mergeCell ref="F117:H117"/>
    <mergeCell ref="C120:H120"/>
    <mergeCell ref="F101:H101"/>
    <mergeCell ref="C104:H104"/>
    <mergeCell ref="D105:H105"/>
    <mergeCell ref="D106:H106"/>
    <mergeCell ref="D107:H107"/>
    <mergeCell ref="F109:H109"/>
    <mergeCell ref="D91:H91"/>
    <mergeCell ref="F93:H93"/>
    <mergeCell ref="C96:H96"/>
    <mergeCell ref="D97:H97"/>
    <mergeCell ref="D98:H98"/>
    <mergeCell ref="D99:H99"/>
    <mergeCell ref="D82:H82"/>
    <mergeCell ref="D83:H83"/>
    <mergeCell ref="F85:H85"/>
    <mergeCell ref="C88:H88"/>
    <mergeCell ref="D89:H89"/>
    <mergeCell ref="D90:H90"/>
    <mergeCell ref="D73:H73"/>
    <mergeCell ref="D74:H74"/>
    <mergeCell ref="D75:H75"/>
    <mergeCell ref="F77:H77"/>
    <mergeCell ref="C80:H80"/>
    <mergeCell ref="D81:H81"/>
    <mergeCell ref="C63:H63"/>
    <mergeCell ref="D64:H64"/>
    <mergeCell ref="D65:H65"/>
    <mergeCell ref="D66:H66"/>
    <mergeCell ref="F68:H68"/>
    <mergeCell ref="C72:H72"/>
    <mergeCell ref="C55:H55"/>
    <mergeCell ref="D56:H56"/>
    <mergeCell ref="D57:H57"/>
    <mergeCell ref="D58:H58"/>
    <mergeCell ref="D60:E60"/>
    <mergeCell ref="G60:H60"/>
    <mergeCell ref="C47:H47"/>
    <mergeCell ref="D48:H48"/>
    <mergeCell ref="D49:H49"/>
    <mergeCell ref="D50:H50"/>
    <mergeCell ref="D52:E52"/>
    <mergeCell ref="G52:H52"/>
    <mergeCell ref="D42:H42"/>
    <mergeCell ref="D44:E44"/>
    <mergeCell ref="G44:H44"/>
    <mergeCell ref="D25:H25"/>
    <mergeCell ref="D26:H26"/>
    <mergeCell ref="D28:E28"/>
    <mergeCell ref="G28:H28"/>
    <mergeCell ref="D13:H13"/>
    <mergeCell ref="D15:H15"/>
    <mergeCell ref="D16:F16"/>
    <mergeCell ref="D17:H17"/>
    <mergeCell ref="D18:H18"/>
    <mergeCell ref="D19:F19"/>
    <mergeCell ref="C31:H31"/>
    <mergeCell ref="D32:H32"/>
    <mergeCell ref="D33:H33"/>
    <mergeCell ref="D34:H34"/>
    <mergeCell ref="D36:E36"/>
    <mergeCell ref="G36:H36"/>
    <mergeCell ref="C39:H39"/>
    <mergeCell ref="D40:H40"/>
    <mergeCell ref="D41:H41"/>
    <mergeCell ref="C3:H3"/>
    <mergeCell ref="D5:H5"/>
    <mergeCell ref="C8:H8"/>
    <mergeCell ref="D9:H9"/>
    <mergeCell ref="D10:H10"/>
    <mergeCell ref="D12:H12"/>
    <mergeCell ref="D20:H20"/>
    <mergeCell ref="C23:H23"/>
    <mergeCell ref="D24:H24"/>
  </mergeCells>
  <pageMargins left="0.25" right="0.25" top="0.75" bottom="0.75" header="0.3" footer="0.3"/>
  <pageSetup fitToHeight="0" orientation="portrait" r:id="rId1"/>
  <rowBreaks count="3" manualBreakCount="3">
    <brk id="46" min="1" max="8" man="1"/>
    <brk id="94" min="1" max="8" man="1"/>
    <brk id="142" min="1" max="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V31"/>
  <sheetViews>
    <sheetView workbookViewId="0">
      <selection sqref="A1:V1"/>
    </sheetView>
  </sheetViews>
  <sheetFormatPr defaultColWidth="9.140625" defaultRowHeight="12.75" x14ac:dyDescent="0.2"/>
  <cols>
    <col min="1" max="1" width="54.28515625" style="1107" customWidth="1"/>
    <col min="2" max="21" width="3.7109375" style="1107" customWidth="1"/>
    <col min="22" max="22" width="9.140625" style="1107"/>
    <col min="23" max="23" width="9.140625" style="1107" customWidth="1"/>
    <col min="24" max="16384" width="9.140625" style="1107"/>
  </cols>
  <sheetData>
    <row r="1" spans="1:22" ht="18.75" x14ac:dyDescent="0.3">
      <c r="A1" s="1615" t="s">
        <v>501</v>
      </c>
      <c r="B1" s="1616"/>
      <c r="C1" s="1616"/>
      <c r="D1" s="1616"/>
      <c r="E1" s="1616"/>
      <c r="F1" s="1616"/>
      <c r="G1" s="1616"/>
      <c r="H1" s="1616"/>
      <c r="I1" s="1616"/>
      <c r="J1" s="1616"/>
      <c r="K1" s="1616"/>
      <c r="L1" s="1616"/>
      <c r="M1" s="1616"/>
      <c r="N1" s="1616"/>
      <c r="O1" s="1616"/>
      <c r="P1" s="1616"/>
      <c r="Q1" s="1616"/>
      <c r="R1" s="1616"/>
      <c r="S1" s="1616"/>
      <c r="T1" s="1616"/>
      <c r="U1" s="1616"/>
      <c r="V1" s="1616"/>
    </row>
    <row r="2" spans="1:22" ht="18.75" x14ac:dyDescent="0.3">
      <c r="A2" s="1615" t="s">
        <v>472</v>
      </c>
      <c r="B2" s="1616"/>
      <c r="C2" s="1616"/>
      <c r="D2" s="1616"/>
      <c r="E2" s="1616"/>
      <c r="F2" s="1616"/>
      <c r="G2" s="1616"/>
      <c r="H2" s="1616"/>
      <c r="I2" s="1616"/>
      <c r="J2" s="1616"/>
      <c r="K2" s="1616"/>
      <c r="L2" s="1616"/>
      <c r="M2" s="1616"/>
      <c r="N2" s="1616"/>
      <c r="O2" s="1616"/>
      <c r="P2" s="1616"/>
      <c r="Q2" s="1616"/>
      <c r="R2" s="1616"/>
      <c r="S2" s="1616"/>
      <c r="T2" s="1616"/>
      <c r="U2" s="1616"/>
      <c r="V2" s="1616"/>
    </row>
    <row r="3" spans="1:22" ht="11.25" customHeight="1" x14ac:dyDescent="0.3">
      <c r="A3" s="1108"/>
      <c r="B3" s="1108"/>
      <c r="C3" s="1108"/>
      <c r="D3" s="1108"/>
      <c r="E3" s="1108"/>
      <c r="F3" s="1108"/>
      <c r="G3" s="1108"/>
      <c r="H3" s="1108"/>
      <c r="I3" s="1108"/>
      <c r="J3" s="1108"/>
      <c r="K3" s="1108"/>
      <c r="L3" s="1108"/>
      <c r="M3" s="1108"/>
      <c r="N3" s="1108"/>
      <c r="O3" s="1108"/>
      <c r="P3" s="1108"/>
      <c r="Q3" s="1108"/>
      <c r="R3" s="1108"/>
      <c r="S3" s="1108"/>
      <c r="T3" s="1108"/>
    </row>
    <row r="4" spans="1:22" ht="42.75" customHeight="1" x14ac:dyDescent="0.2">
      <c r="A4" s="1617" t="s">
        <v>441</v>
      </c>
      <c r="B4" s="1617"/>
      <c r="C4" s="1617"/>
      <c r="D4" s="1617"/>
      <c r="E4" s="1617"/>
      <c r="F4" s="1617"/>
      <c r="G4" s="1617"/>
      <c r="H4" s="1617"/>
      <c r="I4" s="1617"/>
      <c r="J4" s="1617"/>
      <c r="K4" s="1617"/>
      <c r="L4" s="1617"/>
      <c r="M4" s="1617"/>
      <c r="N4" s="1617"/>
      <c r="O4" s="1617"/>
      <c r="P4" s="1617"/>
      <c r="Q4" s="1617"/>
      <c r="R4" s="1617"/>
      <c r="S4" s="1617"/>
      <c r="T4" s="1617"/>
      <c r="U4" s="1617"/>
      <c r="V4" s="1617"/>
    </row>
    <row r="5" spans="1:22" ht="5.25" customHeight="1" x14ac:dyDescent="0.2">
      <c r="A5" s="1109"/>
      <c r="B5" s="1109"/>
      <c r="C5" s="1109"/>
      <c r="D5" s="1109"/>
      <c r="E5" s="1109"/>
      <c r="F5" s="1109"/>
      <c r="G5" s="1109"/>
      <c r="H5" s="1109"/>
      <c r="I5" s="1109"/>
      <c r="J5" s="1109"/>
      <c r="K5" s="1109"/>
      <c r="L5" s="1109"/>
      <c r="M5" s="1109"/>
      <c r="N5" s="1109"/>
      <c r="O5" s="1109"/>
      <c r="P5" s="1109"/>
      <c r="Q5" s="1109"/>
      <c r="R5" s="1109"/>
      <c r="S5" s="1109"/>
      <c r="T5" s="1109"/>
      <c r="U5" s="1109"/>
      <c r="V5" s="1109"/>
    </row>
    <row r="6" spans="1:22" ht="137.25" customHeight="1" x14ac:dyDescent="0.2">
      <c r="A6" s="1110"/>
      <c r="B6" s="1613" t="s">
        <v>442</v>
      </c>
      <c r="C6" s="1613" t="s">
        <v>443</v>
      </c>
      <c r="D6" s="1613" t="s">
        <v>444</v>
      </c>
      <c r="E6" s="1613" t="s">
        <v>445</v>
      </c>
      <c r="F6" s="1613" t="s">
        <v>446</v>
      </c>
      <c r="G6" s="1618" t="s">
        <v>447</v>
      </c>
      <c r="H6" s="1613" t="s">
        <v>448</v>
      </c>
      <c r="I6" s="1613" t="s">
        <v>449</v>
      </c>
      <c r="J6" s="1613" t="s">
        <v>450</v>
      </c>
      <c r="K6" s="1613" t="s">
        <v>451</v>
      </c>
      <c r="L6" s="1613" t="s">
        <v>452</v>
      </c>
      <c r="M6" s="1613" t="s">
        <v>453</v>
      </c>
      <c r="N6" s="1613" t="s">
        <v>454</v>
      </c>
      <c r="O6" s="1613" t="s">
        <v>455</v>
      </c>
      <c r="P6" s="1613" t="s">
        <v>456</v>
      </c>
      <c r="Q6" s="1613" t="s">
        <v>457</v>
      </c>
      <c r="R6" s="1613" t="s">
        <v>458</v>
      </c>
      <c r="S6" s="1613" t="s">
        <v>459</v>
      </c>
      <c r="T6" s="1613" t="s">
        <v>460</v>
      </c>
      <c r="U6" s="1621" t="s">
        <v>461</v>
      </c>
    </row>
    <row r="7" spans="1:22" ht="16.5" customHeight="1" x14ac:dyDescent="0.2">
      <c r="A7" s="1111"/>
      <c r="B7" s="1614"/>
      <c r="C7" s="1613"/>
      <c r="D7" s="1613"/>
      <c r="E7" s="1613"/>
      <c r="F7" s="1613"/>
      <c r="G7" s="1619"/>
      <c r="H7" s="1613"/>
      <c r="I7" s="1613"/>
      <c r="J7" s="1613"/>
      <c r="K7" s="1613"/>
      <c r="L7" s="1613"/>
      <c r="M7" s="1613"/>
      <c r="N7" s="1613"/>
      <c r="O7" s="1613"/>
      <c r="P7" s="1613"/>
      <c r="Q7" s="1613"/>
      <c r="R7" s="1613"/>
      <c r="S7" s="1613"/>
      <c r="T7" s="1613"/>
      <c r="U7" s="1621"/>
    </row>
    <row r="8" spans="1:22" ht="16.5" customHeight="1" x14ac:dyDescent="0.2">
      <c r="A8" s="1112" t="s">
        <v>462</v>
      </c>
      <c r="B8" s="399"/>
      <c r="C8" s="1614"/>
      <c r="D8" s="1613"/>
      <c r="E8" s="1613"/>
      <c r="F8" s="1613"/>
      <c r="G8" s="1619"/>
      <c r="H8" s="1613"/>
      <c r="I8" s="1613"/>
      <c r="J8" s="1613"/>
      <c r="K8" s="1613"/>
      <c r="L8" s="1613"/>
      <c r="M8" s="1613"/>
      <c r="N8" s="1613"/>
      <c r="O8" s="1613"/>
      <c r="P8" s="1613"/>
      <c r="Q8" s="1613"/>
      <c r="R8" s="1613"/>
      <c r="S8" s="1613"/>
      <c r="T8" s="1613"/>
      <c r="U8" s="1621"/>
    </row>
    <row r="9" spans="1:22" ht="16.5" customHeight="1" x14ac:dyDescent="0.2">
      <c r="A9" s="1113" t="s">
        <v>444</v>
      </c>
      <c r="B9" s="400"/>
      <c r="C9" s="400"/>
      <c r="D9" s="1614"/>
      <c r="E9" s="1613"/>
      <c r="F9" s="1613"/>
      <c r="G9" s="1619"/>
      <c r="H9" s="1613"/>
      <c r="I9" s="1613"/>
      <c r="J9" s="1613"/>
      <c r="K9" s="1613"/>
      <c r="L9" s="1613"/>
      <c r="M9" s="1613"/>
      <c r="N9" s="1613"/>
      <c r="O9" s="1613"/>
      <c r="P9" s="1613"/>
      <c r="Q9" s="1613"/>
      <c r="R9" s="1613"/>
      <c r="S9" s="1613"/>
      <c r="T9" s="1613"/>
      <c r="U9" s="1621"/>
    </row>
    <row r="10" spans="1:22" ht="16.5" customHeight="1" x14ac:dyDescent="0.2">
      <c r="A10" s="1112" t="s">
        <v>445</v>
      </c>
      <c r="B10" s="399"/>
      <c r="C10" s="399"/>
      <c r="D10" s="399"/>
      <c r="E10" s="1614"/>
      <c r="F10" s="1613"/>
      <c r="G10" s="1619"/>
      <c r="H10" s="1613"/>
      <c r="I10" s="1613"/>
      <c r="J10" s="1613"/>
      <c r="K10" s="1613"/>
      <c r="L10" s="1613"/>
      <c r="M10" s="1613"/>
      <c r="N10" s="1613"/>
      <c r="O10" s="1613"/>
      <c r="P10" s="1613"/>
      <c r="Q10" s="1613"/>
      <c r="R10" s="1613"/>
      <c r="S10" s="1613"/>
      <c r="T10" s="1613"/>
      <c r="U10" s="1621"/>
    </row>
    <row r="11" spans="1:22" ht="16.5" customHeight="1" x14ac:dyDescent="0.2">
      <c r="A11" s="1113" t="s">
        <v>446</v>
      </c>
      <c r="B11" s="400"/>
      <c r="C11" s="400"/>
      <c r="D11" s="400"/>
      <c r="E11" s="400"/>
      <c r="F11" s="1614"/>
      <c r="G11" s="1619"/>
      <c r="H11" s="1613"/>
      <c r="I11" s="1613"/>
      <c r="J11" s="1613"/>
      <c r="K11" s="1613"/>
      <c r="L11" s="1613"/>
      <c r="M11" s="1613"/>
      <c r="N11" s="1613"/>
      <c r="O11" s="1613"/>
      <c r="P11" s="1613"/>
      <c r="Q11" s="1613"/>
      <c r="R11" s="1613"/>
      <c r="S11" s="1613"/>
      <c r="T11" s="1613"/>
      <c r="U11" s="1621"/>
    </row>
    <row r="12" spans="1:22" ht="16.5" customHeight="1" x14ac:dyDescent="0.2">
      <c r="A12" s="1112" t="s">
        <v>463</v>
      </c>
      <c r="B12" s="399"/>
      <c r="C12" s="399"/>
      <c r="D12" s="399"/>
      <c r="E12" s="399"/>
      <c r="F12" s="399"/>
      <c r="G12" s="1620"/>
      <c r="H12" s="1613"/>
      <c r="I12" s="1613"/>
      <c r="J12" s="1613"/>
      <c r="K12" s="1613"/>
      <c r="L12" s="1613"/>
      <c r="M12" s="1613"/>
      <c r="N12" s="1613"/>
      <c r="O12" s="1613"/>
      <c r="P12" s="1613"/>
      <c r="Q12" s="1613"/>
      <c r="R12" s="1613"/>
      <c r="S12" s="1613"/>
      <c r="T12" s="1613"/>
      <c r="U12" s="1621"/>
    </row>
    <row r="13" spans="1:22" ht="16.5" customHeight="1" x14ac:dyDescent="0.2">
      <c r="A13" s="1113" t="s">
        <v>464</v>
      </c>
      <c r="B13" s="400"/>
      <c r="C13" s="400"/>
      <c r="D13" s="400"/>
      <c r="E13" s="400"/>
      <c r="F13" s="400"/>
      <c r="G13" s="400"/>
      <c r="H13" s="1614"/>
      <c r="I13" s="1613"/>
      <c r="J13" s="1613"/>
      <c r="K13" s="1613"/>
      <c r="L13" s="1613"/>
      <c r="M13" s="1613"/>
      <c r="N13" s="1613"/>
      <c r="O13" s="1613"/>
      <c r="P13" s="1613"/>
      <c r="Q13" s="1613"/>
      <c r="R13" s="1613"/>
      <c r="S13" s="1613"/>
      <c r="T13" s="1613"/>
      <c r="U13" s="1621"/>
    </row>
    <row r="14" spans="1:22" ht="16.5" customHeight="1" x14ac:dyDescent="0.2">
      <c r="A14" s="1112" t="s">
        <v>465</v>
      </c>
      <c r="B14" s="399"/>
      <c r="C14" s="399"/>
      <c r="D14" s="399"/>
      <c r="E14" s="399"/>
      <c r="F14" s="399"/>
      <c r="G14" s="399"/>
      <c r="H14" s="399"/>
      <c r="I14" s="1614"/>
      <c r="J14" s="1613"/>
      <c r="K14" s="1613"/>
      <c r="L14" s="1613"/>
      <c r="M14" s="1613"/>
      <c r="N14" s="1613"/>
      <c r="O14" s="1613"/>
      <c r="P14" s="1613"/>
      <c r="Q14" s="1613"/>
      <c r="R14" s="1613"/>
      <c r="S14" s="1613"/>
      <c r="T14" s="1613"/>
      <c r="U14" s="1621"/>
    </row>
    <row r="15" spans="1:22" ht="16.5" customHeight="1" x14ac:dyDescent="0.2">
      <c r="A15" s="1113" t="s">
        <v>466</v>
      </c>
      <c r="B15" s="400"/>
      <c r="C15" s="400"/>
      <c r="D15" s="400"/>
      <c r="E15" s="400"/>
      <c r="F15" s="400"/>
      <c r="G15" s="400"/>
      <c r="H15" s="400"/>
      <c r="I15" s="400"/>
      <c r="J15" s="1614"/>
      <c r="K15" s="1613"/>
      <c r="L15" s="1613"/>
      <c r="M15" s="1613"/>
      <c r="N15" s="1613"/>
      <c r="O15" s="1613"/>
      <c r="P15" s="1613"/>
      <c r="Q15" s="1613"/>
      <c r="R15" s="1613"/>
      <c r="S15" s="1613"/>
      <c r="T15" s="1613"/>
      <c r="U15" s="1621"/>
    </row>
    <row r="16" spans="1:22" ht="16.5" customHeight="1" x14ac:dyDescent="0.2">
      <c r="A16" s="1112" t="s">
        <v>467</v>
      </c>
      <c r="B16" s="399"/>
      <c r="C16" s="399"/>
      <c r="D16" s="399"/>
      <c r="E16" s="399"/>
      <c r="F16" s="399"/>
      <c r="G16" s="399"/>
      <c r="H16" s="399"/>
      <c r="I16" s="399"/>
      <c r="J16" s="399"/>
      <c r="K16" s="1613"/>
      <c r="L16" s="1613"/>
      <c r="M16" s="1613"/>
      <c r="N16" s="1613"/>
      <c r="O16" s="1613"/>
      <c r="P16" s="1613"/>
      <c r="Q16" s="1613"/>
      <c r="R16" s="1613"/>
      <c r="S16" s="1613"/>
      <c r="T16" s="1613"/>
      <c r="U16" s="1621"/>
    </row>
    <row r="17" spans="1:21" ht="16.5" customHeight="1" x14ac:dyDescent="0.2">
      <c r="A17" s="1113" t="s">
        <v>452</v>
      </c>
      <c r="B17" s="400"/>
      <c r="C17" s="400"/>
      <c r="D17" s="400"/>
      <c r="E17" s="400"/>
      <c r="F17" s="400"/>
      <c r="G17" s="400"/>
      <c r="H17" s="400"/>
      <c r="I17" s="400"/>
      <c r="J17" s="400"/>
      <c r="K17" s="400"/>
      <c r="L17" s="1613"/>
      <c r="M17" s="1613"/>
      <c r="N17" s="1613"/>
      <c r="O17" s="1613"/>
      <c r="P17" s="1613"/>
      <c r="Q17" s="1613"/>
      <c r="R17" s="1613"/>
      <c r="S17" s="1613"/>
      <c r="T17" s="1613"/>
      <c r="U17" s="1621"/>
    </row>
    <row r="18" spans="1:21" ht="16.5" customHeight="1" x14ac:dyDescent="0.2">
      <c r="A18" s="1112" t="s">
        <v>453</v>
      </c>
      <c r="B18" s="399"/>
      <c r="C18" s="399"/>
      <c r="D18" s="399"/>
      <c r="E18" s="399"/>
      <c r="F18" s="399"/>
      <c r="G18" s="399"/>
      <c r="H18" s="399"/>
      <c r="I18" s="399"/>
      <c r="J18" s="399"/>
      <c r="K18" s="399"/>
      <c r="L18" s="399"/>
      <c r="M18" s="1613"/>
      <c r="N18" s="1613"/>
      <c r="O18" s="1613"/>
      <c r="P18" s="1613"/>
      <c r="Q18" s="1613"/>
      <c r="R18" s="1613"/>
      <c r="S18" s="1613"/>
      <c r="T18" s="1613"/>
      <c r="U18" s="1621"/>
    </row>
    <row r="19" spans="1:21" ht="16.5" customHeight="1" x14ac:dyDescent="0.2">
      <c r="A19" s="1113" t="s">
        <v>468</v>
      </c>
      <c r="B19" s="400"/>
      <c r="C19" s="400"/>
      <c r="D19" s="400"/>
      <c r="E19" s="400"/>
      <c r="F19" s="400"/>
      <c r="G19" s="400"/>
      <c r="H19" s="400"/>
      <c r="I19" s="400"/>
      <c r="J19" s="400"/>
      <c r="K19" s="400"/>
      <c r="L19" s="400"/>
      <c r="M19" s="400"/>
      <c r="N19" s="1613"/>
      <c r="O19" s="1613"/>
      <c r="P19" s="1613"/>
      <c r="Q19" s="1613"/>
      <c r="R19" s="1613"/>
      <c r="S19" s="1613"/>
      <c r="T19" s="1613"/>
      <c r="U19" s="1621"/>
    </row>
    <row r="20" spans="1:21" ht="16.5" customHeight="1" x14ac:dyDescent="0.2">
      <c r="A20" s="1112" t="s">
        <v>455</v>
      </c>
      <c r="B20" s="399"/>
      <c r="C20" s="399"/>
      <c r="D20" s="399"/>
      <c r="E20" s="399"/>
      <c r="F20" s="399"/>
      <c r="G20" s="399"/>
      <c r="H20" s="399"/>
      <c r="I20" s="399"/>
      <c r="J20" s="399"/>
      <c r="K20" s="399"/>
      <c r="L20" s="399"/>
      <c r="M20" s="399"/>
      <c r="N20" s="399"/>
      <c r="O20" s="1613"/>
      <c r="P20" s="1613"/>
      <c r="Q20" s="1613"/>
      <c r="R20" s="1613"/>
      <c r="S20" s="1613"/>
      <c r="T20" s="1613"/>
      <c r="U20" s="1621"/>
    </row>
    <row r="21" spans="1:21" ht="16.5" customHeight="1" x14ac:dyDescent="0.2">
      <c r="A21" s="1113" t="s">
        <v>456</v>
      </c>
      <c r="B21" s="400"/>
      <c r="C21" s="400"/>
      <c r="D21" s="400"/>
      <c r="E21" s="400"/>
      <c r="F21" s="400"/>
      <c r="G21" s="400"/>
      <c r="H21" s="400"/>
      <c r="I21" s="400"/>
      <c r="J21" s="400"/>
      <c r="K21" s="400"/>
      <c r="L21" s="400"/>
      <c r="M21" s="400"/>
      <c r="N21" s="400"/>
      <c r="O21" s="400"/>
      <c r="P21" s="1613"/>
      <c r="Q21" s="1613"/>
      <c r="R21" s="1613"/>
      <c r="S21" s="1613"/>
      <c r="T21" s="1613"/>
      <c r="U21" s="1621"/>
    </row>
    <row r="22" spans="1:21" ht="16.5" customHeight="1" x14ac:dyDescent="0.2">
      <c r="A22" s="1112" t="s">
        <v>457</v>
      </c>
      <c r="B22" s="399"/>
      <c r="C22" s="399"/>
      <c r="D22" s="399"/>
      <c r="E22" s="399"/>
      <c r="F22" s="399"/>
      <c r="G22" s="399"/>
      <c r="H22" s="399"/>
      <c r="I22" s="399"/>
      <c r="J22" s="399"/>
      <c r="K22" s="399"/>
      <c r="L22" s="399"/>
      <c r="M22" s="399"/>
      <c r="N22" s="399"/>
      <c r="O22" s="399"/>
      <c r="P22" s="399"/>
      <c r="Q22" s="1613"/>
      <c r="R22" s="1613"/>
      <c r="S22" s="1613"/>
      <c r="T22" s="1613"/>
      <c r="U22" s="1621"/>
    </row>
    <row r="23" spans="1:21" ht="16.5" customHeight="1" x14ac:dyDescent="0.2">
      <c r="A23" s="1113" t="s">
        <v>469</v>
      </c>
      <c r="B23" s="400"/>
      <c r="C23" s="400"/>
      <c r="D23" s="400"/>
      <c r="E23" s="400"/>
      <c r="F23" s="400"/>
      <c r="G23" s="400"/>
      <c r="H23" s="400"/>
      <c r="I23" s="400"/>
      <c r="J23" s="400"/>
      <c r="K23" s="400"/>
      <c r="L23" s="400"/>
      <c r="M23" s="400"/>
      <c r="N23" s="400"/>
      <c r="O23" s="400"/>
      <c r="P23" s="400"/>
      <c r="Q23" s="400"/>
      <c r="R23" s="1613"/>
      <c r="S23" s="1613"/>
      <c r="T23" s="1613"/>
      <c r="U23" s="1621"/>
    </row>
    <row r="24" spans="1:21" ht="16.5" customHeight="1" x14ac:dyDescent="0.2">
      <c r="A24" s="1112" t="s">
        <v>459</v>
      </c>
      <c r="B24" s="399"/>
      <c r="C24" s="399"/>
      <c r="D24" s="399"/>
      <c r="E24" s="399"/>
      <c r="F24" s="399"/>
      <c r="G24" s="399"/>
      <c r="H24" s="399"/>
      <c r="I24" s="399"/>
      <c r="J24" s="399"/>
      <c r="K24" s="399"/>
      <c r="L24" s="399"/>
      <c r="M24" s="399"/>
      <c r="N24" s="399"/>
      <c r="O24" s="399"/>
      <c r="P24" s="399"/>
      <c r="Q24" s="399"/>
      <c r="R24" s="399"/>
      <c r="S24" s="1613"/>
      <c r="T24" s="1613"/>
      <c r="U24" s="1621"/>
    </row>
    <row r="25" spans="1:21" ht="16.5" customHeight="1" x14ac:dyDescent="0.2">
      <c r="A25" s="1113" t="s">
        <v>460</v>
      </c>
      <c r="B25" s="400"/>
      <c r="C25" s="400"/>
      <c r="D25" s="400"/>
      <c r="E25" s="400"/>
      <c r="F25" s="400"/>
      <c r="G25" s="400"/>
      <c r="H25" s="400"/>
      <c r="I25" s="400"/>
      <c r="J25" s="400"/>
      <c r="K25" s="400"/>
      <c r="L25" s="400"/>
      <c r="M25" s="400"/>
      <c r="N25" s="400"/>
      <c r="O25" s="400"/>
      <c r="P25" s="400"/>
      <c r="Q25" s="400"/>
      <c r="R25" s="400"/>
      <c r="S25" s="400"/>
      <c r="T25" s="1613"/>
      <c r="U25" s="1621"/>
    </row>
    <row r="26" spans="1:21" ht="16.5" customHeight="1" x14ac:dyDescent="0.2">
      <c r="A26" s="1112" t="s">
        <v>470</v>
      </c>
      <c r="B26" s="401"/>
      <c r="C26" s="401"/>
      <c r="D26" s="401"/>
      <c r="E26" s="401"/>
      <c r="F26" s="401"/>
      <c r="G26" s="401"/>
      <c r="H26" s="401"/>
      <c r="I26" s="401"/>
      <c r="J26" s="401"/>
      <c r="K26" s="401"/>
      <c r="L26" s="401"/>
      <c r="M26" s="401"/>
      <c r="N26" s="401"/>
      <c r="O26" s="401"/>
      <c r="P26" s="401"/>
      <c r="Q26" s="401"/>
      <c r="R26" s="401"/>
      <c r="S26" s="401"/>
      <c r="T26" s="401"/>
      <c r="U26" s="1622"/>
    </row>
    <row r="27" spans="1:21" ht="16.5" customHeight="1" x14ac:dyDescent="0.2">
      <c r="A27" s="1113" t="s">
        <v>470</v>
      </c>
      <c r="B27" s="402"/>
      <c r="C27" s="402"/>
      <c r="D27" s="402"/>
      <c r="E27" s="402"/>
      <c r="F27" s="402"/>
      <c r="G27" s="402"/>
      <c r="H27" s="402"/>
      <c r="I27" s="402"/>
      <c r="J27" s="402"/>
      <c r="K27" s="402"/>
      <c r="L27" s="402"/>
      <c r="M27" s="402"/>
      <c r="N27" s="402"/>
      <c r="O27" s="402"/>
      <c r="P27" s="402"/>
      <c r="Q27" s="402"/>
      <c r="R27" s="402"/>
      <c r="S27" s="402"/>
      <c r="T27" s="402"/>
      <c r="U27" s="403"/>
    </row>
    <row r="28" spans="1:21" ht="16.5" customHeight="1" x14ac:dyDescent="0.2">
      <c r="A28" s="1113"/>
      <c r="B28" s="1113"/>
      <c r="C28" s="1113"/>
      <c r="D28" s="1113"/>
      <c r="E28" s="1113"/>
      <c r="F28" s="1113"/>
      <c r="G28" s="1113"/>
      <c r="H28" s="1113"/>
      <c r="I28" s="1113"/>
      <c r="J28" s="1113"/>
      <c r="K28" s="1113"/>
      <c r="L28" s="1113"/>
      <c r="M28" s="1113"/>
      <c r="N28" s="1113"/>
      <c r="O28" s="1113"/>
      <c r="P28" s="1113"/>
      <c r="Q28" s="1113"/>
      <c r="R28" s="1113"/>
      <c r="S28" s="1113"/>
      <c r="T28" s="1113"/>
      <c r="U28" s="1113"/>
    </row>
    <row r="29" spans="1:21" x14ac:dyDescent="0.2">
      <c r="T29" s="1114"/>
    </row>
    <row r="30" spans="1:21" x14ac:dyDescent="0.2">
      <c r="A30" s="1115" t="s">
        <v>471</v>
      </c>
      <c r="B30" s="1116"/>
      <c r="C30" s="1116"/>
      <c r="D30" s="1116"/>
      <c r="E30" s="1116"/>
      <c r="F30" s="1116"/>
      <c r="G30" s="1116"/>
      <c r="H30" s="1116"/>
      <c r="I30" s="1116"/>
      <c r="J30" s="1116"/>
      <c r="K30" s="1116"/>
      <c r="L30" s="1116"/>
      <c r="M30" s="1116"/>
      <c r="N30" s="1116"/>
      <c r="O30" s="1116"/>
      <c r="P30" s="1116"/>
      <c r="Q30" s="1116"/>
      <c r="R30" s="1116"/>
      <c r="S30" s="1116"/>
      <c r="T30" s="1116"/>
      <c r="U30" s="1117"/>
    </row>
    <row r="31" spans="1:21" ht="26.25" customHeight="1" x14ac:dyDescent="0.2">
      <c r="A31" s="1610"/>
      <c r="B31" s="1611"/>
      <c r="C31" s="1611"/>
      <c r="D31" s="1611"/>
      <c r="E31" s="1611"/>
      <c r="F31" s="1611"/>
      <c r="G31" s="1611"/>
      <c r="H31" s="1611"/>
      <c r="I31" s="1611"/>
      <c r="J31" s="1611"/>
      <c r="K31" s="1611"/>
      <c r="L31" s="1611"/>
      <c r="M31" s="1611"/>
      <c r="N31" s="1611"/>
      <c r="O31" s="1611"/>
      <c r="P31" s="1611"/>
      <c r="Q31" s="1611"/>
      <c r="R31" s="1611"/>
      <c r="S31" s="1611"/>
      <c r="T31" s="1611"/>
      <c r="U31" s="1612"/>
    </row>
  </sheetData>
  <sheetProtection formatRows="0" insertRows="0"/>
  <mergeCells count="24">
    <mergeCell ref="A1:V1"/>
    <mergeCell ref="M6:M18"/>
    <mergeCell ref="N6:N19"/>
    <mergeCell ref="O6:O20"/>
    <mergeCell ref="A2:V2"/>
    <mergeCell ref="A4:V4"/>
    <mergeCell ref="H6:H13"/>
    <mergeCell ref="J6:J15"/>
    <mergeCell ref="K6:K16"/>
    <mergeCell ref="I6:I14"/>
    <mergeCell ref="B6:B7"/>
    <mergeCell ref="E6:E10"/>
    <mergeCell ref="F6:F11"/>
    <mergeCell ref="G6:G12"/>
    <mergeCell ref="T6:T25"/>
    <mergeCell ref="U6:U26"/>
    <mergeCell ref="A31:U31"/>
    <mergeCell ref="P6:P21"/>
    <mergeCell ref="Q6:Q22"/>
    <mergeCell ref="R6:R23"/>
    <mergeCell ref="S6:S24"/>
    <mergeCell ref="L6:L17"/>
    <mergeCell ref="C6:C8"/>
    <mergeCell ref="D6:D9"/>
  </mergeCells>
  <printOptions horizontalCentered="1"/>
  <pageMargins left="0.7" right="0.4" top="0.81" bottom="0.75" header="0.3" footer="0.3"/>
  <pageSetup scale="77" orientation="landscape" r:id="rId1"/>
  <headerFooter>
    <oddFooter>&amp;LForm 9B Identity of Interest&amp;R&amp;A, &amp;P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C248"/>
  <sheetViews>
    <sheetView topLeftCell="A192" zoomScale="106" zoomScaleNormal="106" workbookViewId="0">
      <selection activeCell="M210" sqref="M210"/>
    </sheetView>
  </sheetViews>
  <sheetFormatPr defaultColWidth="8.85546875" defaultRowHeight="15" x14ac:dyDescent="0.25"/>
  <cols>
    <col min="1" max="1" width="1.5703125" style="371" customWidth="1"/>
    <col min="2" max="2" width="3.42578125" style="371" customWidth="1"/>
    <col min="3" max="3" width="2.140625" style="371" customWidth="1"/>
    <col min="4" max="4" width="2.85546875" style="371" customWidth="1"/>
    <col min="5" max="5" width="10.5703125" style="371" customWidth="1"/>
    <col min="6" max="6" width="9.140625" style="371" customWidth="1"/>
    <col min="7" max="7" width="10.85546875" style="371" customWidth="1"/>
    <col min="8" max="8" width="11.5703125" style="371" customWidth="1"/>
    <col min="9" max="9" width="9.85546875" style="371" customWidth="1"/>
    <col min="10" max="10" width="7.42578125" style="371" customWidth="1"/>
    <col min="11" max="11" width="15.42578125" style="371" customWidth="1"/>
    <col min="12" max="12" width="12" style="371" bestFit="1" customWidth="1"/>
    <col min="13" max="13" width="9.140625" style="371" customWidth="1"/>
    <col min="14" max="14" width="3.28515625" style="371" customWidth="1"/>
    <col min="15" max="16384" width="8.85546875" style="371"/>
  </cols>
  <sheetData>
    <row r="1" spans="1:13" s="262" customFormat="1" ht="18.75" customHeight="1" x14ac:dyDescent="0.2">
      <c r="A1" s="1457" t="s">
        <v>511</v>
      </c>
      <c r="B1" s="1457"/>
      <c r="C1" s="1457"/>
      <c r="D1" s="1457"/>
      <c r="E1" s="1457"/>
      <c r="F1" s="1457"/>
      <c r="G1" s="1457"/>
      <c r="H1" s="1457"/>
      <c r="I1" s="1457"/>
      <c r="J1" s="1457"/>
      <c r="K1" s="1457"/>
      <c r="L1" s="1457"/>
      <c r="M1" s="1457"/>
    </row>
    <row r="2" spans="1:13" ht="18.75" x14ac:dyDescent="0.3">
      <c r="B2" s="1427" t="s">
        <v>616</v>
      </c>
      <c r="C2" s="1427"/>
      <c r="D2" s="1427"/>
      <c r="E2" s="1427"/>
      <c r="F2" s="1427"/>
      <c r="G2" s="1427"/>
      <c r="H2" s="1427"/>
      <c r="I2" s="1427"/>
      <c r="J2" s="1427"/>
      <c r="K2" s="1427"/>
      <c r="L2" s="1427"/>
      <c r="M2" s="1427"/>
    </row>
    <row r="3" spans="1:13" x14ac:dyDescent="0.25">
      <c r="B3" s="1118"/>
      <c r="C3" s="1118"/>
      <c r="D3" s="1118"/>
      <c r="E3" s="1118"/>
      <c r="F3" s="1118"/>
      <c r="G3" s="1118"/>
      <c r="H3" s="1118"/>
      <c r="I3" s="1118"/>
      <c r="J3" s="1118"/>
      <c r="K3" s="1118"/>
      <c r="L3" s="1118"/>
      <c r="M3" s="1118"/>
    </row>
    <row r="4" spans="1:13" ht="4.5" customHeight="1" x14ac:dyDescent="0.25">
      <c r="B4" s="1119"/>
      <c r="C4" s="1120"/>
      <c r="D4" s="1120"/>
      <c r="E4" s="1120"/>
      <c r="F4" s="1120"/>
      <c r="G4" s="1120"/>
      <c r="H4" s="1120"/>
      <c r="I4" s="1120"/>
      <c r="J4" s="1120"/>
      <c r="K4" s="1120"/>
      <c r="L4" s="1120"/>
      <c r="M4" s="1121"/>
    </row>
    <row r="5" spans="1:13" s="1122" customFormat="1" x14ac:dyDescent="0.25">
      <c r="B5" s="1655" t="s">
        <v>833</v>
      </c>
      <c r="C5" s="1656"/>
      <c r="D5" s="1656"/>
      <c r="E5" s="1656"/>
      <c r="F5" s="1656"/>
      <c r="G5" s="1656"/>
      <c r="H5" s="1656"/>
      <c r="I5" s="1656"/>
      <c r="J5" s="1656"/>
      <c r="K5" s="1656"/>
      <c r="L5" s="1656"/>
      <c r="M5" s="1657"/>
    </row>
    <row r="6" spans="1:13" s="1122" customFormat="1" x14ac:dyDescent="0.25">
      <c r="B6" s="1655" t="s">
        <v>834</v>
      </c>
      <c r="C6" s="1656"/>
      <c r="D6" s="1656"/>
      <c r="E6" s="1656"/>
      <c r="F6" s="1658" t="s">
        <v>1057</v>
      </c>
      <c r="G6" s="1658"/>
      <c r="H6" s="1658"/>
      <c r="I6" s="1123"/>
      <c r="J6" s="1123"/>
      <c r="K6" s="1123"/>
      <c r="L6" s="1123"/>
      <c r="M6" s="1124"/>
    </row>
    <row r="7" spans="1:13" s="1122" customFormat="1" ht="6.75" customHeight="1" x14ac:dyDescent="0.25">
      <c r="B7" s="1125"/>
      <c r="C7" s="1123"/>
      <c r="D7" s="1123"/>
      <c r="E7" s="1123"/>
      <c r="F7" s="1126"/>
      <c r="G7" s="1126"/>
      <c r="H7" s="1126"/>
      <c r="I7" s="1123"/>
      <c r="J7" s="1123"/>
      <c r="K7" s="1123"/>
      <c r="L7" s="1123"/>
      <c r="M7" s="1124"/>
    </row>
    <row r="8" spans="1:13" x14ac:dyDescent="0.25">
      <c r="B8" s="1630" t="s">
        <v>1043</v>
      </c>
      <c r="C8" s="1631"/>
      <c r="D8" s="1631"/>
      <c r="E8" s="1631"/>
      <c r="F8" s="1631"/>
      <c r="G8" s="1631"/>
      <c r="H8" s="1631"/>
      <c r="I8" s="1631"/>
      <c r="J8" s="1631"/>
      <c r="K8" s="1631"/>
      <c r="L8" s="1631"/>
      <c r="M8" s="1632"/>
    </row>
    <row r="9" spans="1:13" ht="15.75" thickBot="1" x14ac:dyDescent="0.3">
      <c r="B9" s="1127"/>
      <c r="C9" s="1128" t="s">
        <v>899</v>
      </c>
      <c r="D9" s="1127"/>
      <c r="E9" s="1127"/>
      <c r="F9" s="1127"/>
      <c r="G9" s="1127"/>
      <c r="H9" s="1127"/>
      <c r="I9" s="1127"/>
      <c r="J9" s="1127"/>
      <c r="K9" s="1127"/>
      <c r="L9" s="1127"/>
      <c r="M9" s="1127"/>
    </row>
    <row r="10" spans="1:13" ht="15" customHeight="1" x14ac:dyDescent="0.25">
      <c r="L10" s="1633"/>
      <c r="M10" s="1635" t="s">
        <v>38</v>
      </c>
    </row>
    <row r="11" spans="1:13" x14ac:dyDescent="0.25">
      <c r="E11" s="1129"/>
      <c r="L11" s="1634"/>
      <c r="M11" s="1635"/>
    </row>
    <row r="12" spans="1:13" x14ac:dyDescent="0.25">
      <c r="B12" s="1131" t="s">
        <v>896</v>
      </c>
      <c r="C12" s="1132" t="s">
        <v>898</v>
      </c>
      <c r="D12" s="1132"/>
      <c r="F12" s="1133"/>
      <c r="G12" s="1133"/>
      <c r="H12" s="1133"/>
      <c r="I12" s="1133"/>
      <c r="J12" s="1133"/>
      <c r="K12" s="1133"/>
      <c r="L12" s="1134" t="s">
        <v>990</v>
      </c>
      <c r="M12" s="392">
        <v>0</v>
      </c>
    </row>
    <row r="13" spans="1:13" ht="7.5" customHeight="1" x14ac:dyDescent="0.25">
      <c r="C13" s="1133"/>
      <c r="D13" s="1133"/>
      <c r="E13" s="1132"/>
      <c r="F13" s="1133"/>
      <c r="G13" s="1133"/>
      <c r="H13" s="1133"/>
      <c r="I13" s="1133"/>
      <c r="J13" s="1133"/>
      <c r="K13" s="1133"/>
      <c r="L13" s="1135"/>
      <c r="M13" s="1133"/>
    </row>
    <row r="14" spans="1:13" x14ac:dyDescent="0.25">
      <c r="C14" s="1133" t="s">
        <v>563</v>
      </c>
      <c r="E14" s="1132"/>
      <c r="F14" s="1133"/>
      <c r="G14" s="1133"/>
      <c r="H14" s="1133"/>
      <c r="I14" s="1133"/>
      <c r="J14" s="1133"/>
      <c r="K14" s="1133"/>
      <c r="L14" s="1135"/>
      <c r="M14" s="1133"/>
    </row>
    <row r="15" spans="1:13" ht="6.75" customHeight="1" x14ac:dyDescent="0.25">
      <c r="C15" s="1133"/>
      <c r="E15" s="1132"/>
      <c r="F15" s="1133"/>
      <c r="G15" s="1133"/>
      <c r="H15" s="1133"/>
      <c r="I15" s="1133"/>
      <c r="J15" s="1133"/>
      <c r="K15" s="1133"/>
      <c r="L15" s="1135"/>
      <c r="M15" s="1133"/>
    </row>
    <row r="16" spans="1:13" x14ac:dyDescent="0.25">
      <c r="C16" s="1133"/>
      <c r="D16" s="1136"/>
      <c r="E16" s="1636" t="s">
        <v>585</v>
      </c>
      <c r="F16" s="1637"/>
      <c r="G16" s="1637"/>
      <c r="H16" s="1637"/>
      <c r="I16" s="1637"/>
      <c r="J16" s="1637"/>
      <c r="K16" s="1637"/>
      <c r="L16" s="1638"/>
      <c r="M16" s="1137"/>
    </row>
    <row r="17" spans="2:13" x14ac:dyDescent="0.25">
      <c r="C17" s="1133"/>
      <c r="D17" s="1136"/>
    </row>
    <row r="18" spans="2:13" x14ac:dyDescent="0.25">
      <c r="E18" s="1138" t="s">
        <v>564</v>
      </c>
      <c r="F18" s="1139"/>
      <c r="G18" s="1139"/>
      <c r="H18" s="1139"/>
      <c r="I18" s="1139"/>
      <c r="J18" s="1139"/>
      <c r="K18" s="1139"/>
      <c r="L18" s="1140"/>
      <c r="M18" s="1141"/>
    </row>
    <row r="19" spans="2:13" ht="28.5" customHeight="1" x14ac:dyDescent="0.25">
      <c r="E19" s="1142" t="s">
        <v>565</v>
      </c>
      <c r="F19" s="1143"/>
      <c r="G19" s="1144" t="s">
        <v>566</v>
      </c>
      <c r="H19" s="1143"/>
      <c r="I19" s="1144" t="s">
        <v>28</v>
      </c>
      <c r="L19" s="1145"/>
      <c r="M19" s="1141"/>
    </row>
    <row r="20" spans="2:13" x14ac:dyDescent="0.25">
      <c r="E20" s="391">
        <v>0</v>
      </c>
      <c r="F20" s="388" t="s">
        <v>27</v>
      </c>
      <c r="G20" s="591" t="s">
        <v>567</v>
      </c>
      <c r="H20" s="1146" t="s">
        <v>1</v>
      </c>
      <c r="I20" s="297">
        <v>0</v>
      </c>
      <c r="L20" s="1145"/>
      <c r="M20" s="1141"/>
    </row>
    <row r="21" spans="2:13" x14ac:dyDescent="0.25">
      <c r="E21" s="391">
        <v>0</v>
      </c>
      <c r="F21" s="388" t="s">
        <v>27</v>
      </c>
      <c r="G21" s="591" t="s">
        <v>568</v>
      </c>
      <c r="H21" s="1146" t="s">
        <v>1</v>
      </c>
      <c r="I21" s="297">
        <v>0</v>
      </c>
      <c r="L21" s="1145"/>
      <c r="M21" s="1141"/>
    </row>
    <row r="22" spans="2:13" x14ac:dyDescent="0.25">
      <c r="E22" s="391">
        <v>0</v>
      </c>
      <c r="F22" s="1147" t="s">
        <v>27</v>
      </c>
      <c r="G22" s="591" t="s">
        <v>569</v>
      </c>
      <c r="H22" s="1146" t="s">
        <v>1</v>
      </c>
      <c r="I22" s="297">
        <v>0</v>
      </c>
      <c r="L22" s="1145"/>
      <c r="M22" s="1141"/>
    </row>
    <row r="23" spans="2:13" x14ac:dyDescent="0.25">
      <c r="E23" s="1148"/>
      <c r="F23" s="1639" t="s">
        <v>892</v>
      </c>
      <c r="G23" s="1640"/>
      <c r="H23" s="1641"/>
      <c r="I23" s="389">
        <f>SUM(I20:I22)</f>
        <v>0</v>
      </c>
      <c r="J23" s="1149" t="s">
        <v>37</v>
      </c>
      <c r="K23" s="1150"/>
      <c r="L23" s="1151"/>
      <c r="M23" s="1141"/>
    </row>
    <row r="24" spans="2:13" ht="15.75" thickBot="1" x14ac:dyDescent="0.3">
      <c r="B24" s="1152"/>
      <c r="C24" s="1152"/>
      <c r="D24" s="1152"/>
      <c r="E24" s="1152"/>
      <c r="F24" s="1152"/>
      <c r="G24" s="1152"/>
      <c r="H24" s="1152"/>
      <c r="I24" s="1153"/>
      <c r="J24" s="1154"/>
      <c r="K24" s="1152"/>
      <c r="L24" s="1152"/>
      <c r="M24" s="1152"/>
    </row>
    <row r="25" spans="2:13" x14ac:dyDescent="0.25">
      <c r="I25" s="1155"/>
      <c r="J25" s="1132"/>
    </row>
    <row r="26" spans="2:13" x14ac:dyDescent="0.25">
      <c r="B26" s="1131" t="s">
        <v>897</v>
      </c>
      <c r="C26" s="1132" t="s">
        <v>900</v>
      </c>
      <c r="D26" s="1132"/>
      <c r="F26" s="1133"/>
      <c r="G26" s="1133"/>
      <c r="H26" s="1133"/>
      <c r="I26" s="1133"/>
      <c r="J26" s="1133"/>
      <c r="K26" s="1133"/>
      <c r="L26" s="1134" t="s">
        <v>991</v>
      </c>
      <c r="M26" s="387">
        <f>IF(E30="No Points Taken",0,0)+IF(E30="2 year - 1 point",1,0)+IF(E30="4 years - 2 points",2,0)+IF(E30="6 years - 3 points",3,0)+IF(E30="8 years - 4 points",4,0)+IF(E30="10 years - 5 points",5,0)+IF(E30="12 years - 6 points",6,0)+IF(E30="14 years - 7 points",7,0)+IF(E30="16 years - 8 points",8,0)+IF(E30="18 years - 9 points",9,0)+IF(E30="20 years - 10 points",10,0)+IF(E30="22 years - 11 points",11,0)</f>
        <v>0</v>
      </c>
    </row>
    <row r="27" spans="2:13" ht="7.5" customHeight="1" x14ac:dyDescent="0.25">
      <c r="C27" s="1133"/>
      <c r="D27" s="1133"/>
      <c r="E27" s="1132"/>
      <c r="F27" s="1133"/>
      <c r="G27" s="1133"/>
      <c r="H27" s="1133"/>
      <c r="I27" s="1133"/>
      <c r="J27" s="1133"/>
      <c r="K27" s="1133"/>
      <c r="L27" s="1156"/>
      <c r="M27" s="1135"/>
    </row>
    <row r="28" spans="2:13" x14ac:dyDescent="0.25">
      <c r="C28" s="1132" t="s">
        <v>1058</v>
      </c>
      <c r="D28" s="1132"/>
    </row>
    <row r="29" spans="2:13" ht="4.5" customHeight="1" x14ac:dyDescent="0.25">
      <c r="C29" s="1132"/>
      <c r="D29" s="1132"/>
    </row>
    <row r="30" spans="2:13" x14ac:dyDescent="0.25">
      <c r="E30" s="1623" t="s">
        <v>25</v>
      </c>
      <c r="F30" s="1625"/>
      <c r="G30" s="1157" t="s">
        <v>990</v>
      </c>
      <c r="H30" s="1129"/>
      <c r="I30" s="1158"/>
      <c r="J30" s="1146"/>
    </row>
    <row r="31" spans="2:13" ht="15.75" thickBot="1" x14ac:dyDescent="0.3">
      <c r="B31" s="1152"/>
      <c r="C31" s="1152"/>
      <c r="D31" s="1152"/>
      <c r="E31" s="1159"/>
      <c r="F31" s="1159"/>
      <c r="G31" s="1160"/>
      <c r="H31" s="1161"/>
      <c r="I31" s="1162"/>
      <c r="J31" s="1163"/>
      <c r="K31" s="1152"/>
      <c r="L31" s="1152"/>
      <c r="M31" s="1152"/>
    </row>
    <row r="33" spans="2:14" x14ac:dyDescent="0.25">
      <c r="B33" s="1131" t="s">
        <v>901</v>
      </c>
      <c r="C33" s="1132" t="s">
        <v>904</v>
      </c>
      <c r="D33" s="1132"/>
      <c r="F33" s="1133"/>
      <c r="G33" s="1133"/>
      <c r="H33" s="1133"/>
      <c r="I33" s="1133"/>
      <c r="J33" s="1133"/>
      <c r="K33" s="1133"/>
      <c r="L33" s="1134" t="s">
        <v>991</v>
      </c>
      <c r="M33" s="387">
        <f>SUM(L42,L43,L48,L49,L54,L55,)</f>
        <v>0</v>
      </c>
    </row>
    <row r="34" spans="2:14" ht="7.5" customHeight="1" x14ac:dyDescent="0.25">
      <c r="C34" s="1133"/>
      <c r="D34" s="1133"/>
      <c r="E34" s="1132"/>
      <c r="F34" s="1133"/>
      <c r="G34" s="1133"/>
      <c r="H34" s="1133"/>
      <c r="I34" s="1133"/>
      <c r="J34" s="1133"/>
      <c r="K34" s="1133"/>
      <c r="L34" s="1133"/>
      <c r="M34" s="1133"/>
    </row>
    <row r="35" spans="2:14" ht="10.5" customHeight="1" x14ac:dyDescent="0.25">
      <c r="C35" s="1642" t="s">
        <v>619</v>
      </c>
      <c r="D35" s="1642"/>
      <c r="E35" s="1642"/>
      <c r="F35" s="1642"/>
      <c r="G35" s="1642"/>
      <c r="H35" s="1642"/>
      <c r="I35" s="1642"/>
      <c r="J35" s="1642"/>
      <c r="K35" s="1642"/>
      <c r="L35" s="1642"/>
      <c r="M35" s="1642"/>
    </row>
    <row r="36" spans="2:14" ht="15" customHeight="1" x14ac:dyDescent="0.25">
      <c r="C36" s="1642"/>
      <c r="D36" s="1642"/>
      <c r="E36" s="1642"/>
      <c r="F36" s="1642"/>
      <c r="G36" s="1642"/>
      <c r="H36" s="1642"/>
      <c r="I36" s="1642"/>
      <c r="J36" s="1642"/>
      <c r="K36" s="1642"/>
      <c r="L36" s="1642"/>
      <c r="M36" s="1642"/>
      <c r="N36" s="1143"/>
    </row>
    <row r="37" spans="2:14" ht="4.5" customHeight="1" x14ac:dyDescent="0.25">
      <c r="E37" s="1143"/>
      <c r="F37" s="1143"/>
      <c r="G37" s="1143"/>
      <c r="H37" s="1143"/>
      <c r="I37" s="1132" t="s">
        <v>570</v>
      </c>
      <c r="J37" s="1143"/>
      <c r="K37" s="1143"/>
      <c r="L37" s="1143"/>
      <c r="M37" s="1143"/>
      <c r="N37" s="1143"/>
    </row>
    <row r="38" spans="2:14" ht="17.25" customHeight="1" x14ac:dyDescent="0.25">
      <c r="E38" s="1143"/>
      <c r="F38" s="1143"/>
      <c r="G38" s="1143"/>
      <c r="H38" s="1143"/>
      <c r="I38" s="1164" t="s">
        <v>992</v>
      </c>
      <c r="J38" s="1143"/>
      <c r="K38" s="1143"/>
      <c r="L38" s="1143"/>
      <c r="M38" s="1143"/>
      <c r="N38" s="1143"/>
    </row>
    <row r="39" spans="2:14" ht="16.149999999999999" customHeight="1" x14ac:dyDescent="0.25">
      <c r="C39" s="1132" t="s">
        <v>618</v>
      </c>
      <c r="D39" s="1132"/>
      <c r="F39" s="1129"/>
      <c r="G39" s="1129"/>
      <c r="H39" s="1129"/>
      <c r="I39" s="1129"/>
      <c r="J39" s="1129"/>
    </row>
    <row r="40" spans="2:14" ht="6.75" customHeight="1" x14ac:dyDescent="0.25">
      <c r="C40" s="1132"/>
      <c r="D40" s="1132"/>
      <c r="F40" s="1129"/>
      <c r="G40" s="1129"/>
      <c r="H40" s="1129"/>
      <c r="I40" s="1129"/>
      <c r="J40" s="1129"/>
    </row>
    <row r="41" spans="2:14" ht="5.25" customHeight="1" x14ac:dyDescent="0.25">
      <c r="E41" s="1165"/>
      <c r="F41" s="1165"/>
      <c r="G41" s="1165"/>
      <c r="H41" s="1165"/>
      <c r="I41" s="1165"/>
      <c r="J41" s="1165"/>
      <c r="K41" s="1165"/>
      <c r="L41" s="1165"/>
      <c r="M41" s="1165"/>
    </row>
    <row r="42" spans="2:14" ht="16.149999999999999" customHeight="1" x14ac:dyDescent="0.25">
      <c r="E42" s="1165" t="s">
        <v>587</v>
      </c>
      <c r="G42" s="1165"/>
      <c r="H42" s="1165"/>
      <c r="J42" s="1165" t="s">
        <v>30</v>
      </c>
      <c r="K42" s="295">
        <v>0</v>
      </c>
      <c r="L42" s="294">
        <v>0</v>
      </c>
      <c r="M42" s="1165" t="s">
        <v>893</v>
      </c>
    </row>
    <row r="43" spans="2:14" ht="16.149999999999999" customHeight="1" x14ac:dyDescent="0.25">
      <c r="E43" s="1165" t="s">
        <v>895</v>
      </c>
      <c r="G43" s="1165"/>
      <c r="H43" s="1165"/>
      <c r="J43" s="1165" t="s">
        <v>30</v>
      </c>
      <c r="K43" s="295">
        <v>0</v>
      </c>
      <c r="L43" s="294">
        <v>0</v>
      </c>
      <c r="M43" s="1165" t="s">
        <v>893</v>
      </c>
    </row>
    <row r="44" spans="2:14" ht="16.149999999999999" customHeight="1" x14ac:dyDescent="0.25">
      <c r="E44" s="1165"/>
      <c r="F44" s="1165"/>
      <c r="G44" s="1165"/>
      <c r="H44" s="1165"/>
      <c r="I44" s="1165"/>
      <c r="J44" s="1165"/>
      <c r="K44" s="1165"/>
      <c r="L44" s="1165"/>
      <c r="M44" s="1165"/>
    </row>
    <row r="45" spans="2:14" ht="16.149999999999999" customHeight="1" x14ac:dyDescent="0.25">
      <c r="C45" s="1132" t="s">
        <v>617</v>
      </c>
      <c r="D45" s="1132"/>
      <c r="F45" s="1129"/>
      <c r="G45" s="1129"/>
      <c r="H45" s="1129"/>
      <c r="I45" s="1129"/>
      <c r="J45" s="1129"/>
    </row>
    <row r="46" spans="2:14" ht="7.5" customHeight="1" x14ac:dyDescent="0.25">
      <c r="C46" s="1132"/>
      <c r="D46" s="1132"/>
      <c r="F46" s="1129"/>
      <c r="G46" s="1129"/>
      <c r="H46" s="1129"/>
      <c r="I46" s="1129"/>
      <c r="J46" s="1129"/>
    </row>
    <row r="47" spans="2:14" ht="6" customHeight="1" x14ac:dyDescent="0.25">
      <c r="E47" s="1166"/>
      <c r="F47" s="1167"/>
      <c r="G47" s="1167"/>
      <c r="H47" s="1167"/>
      <c r="I47" s="1167"/>
      <c r="J47" s="1167"/>
      <c r="K47" s="1166"/>
      <c r="L47" s="1166"/>
      <c r="M47" s="1166"/>
    </row>
    <row r="48" spans="2:14" ht="16.149999999999999" customHeight="1" x14ac:dyDescent="0.25">
      <c r="E48" s="1165" t="s">
        <v>588</v>
      </c>
      <c r="G48" s="1165"/>
      <c r="H48" s="1165"/>
      <c r="I48" s="1165"/>
      <c r="J48" s="1165" t="s">
        <v>30</v>
      </c>
      <c r="K48" s="295">
        <v>0</v>
      </c>
      <c r="L48" s="294">
        <v>0</v>
      </c>
      <c r="M48" s="1165" t="s">
        <v>893</v>
      </c>
    </row>
    <row r="49" spans="1:29" ht="16.149999999999999" customHeight="1" x14ac:dyDescent="0.25">
      <c r="E49" s="1168" t="s">
        <v>571</v>
      </c>
      <c r="H49" s="1168"/>
      <c r="I49" s="1168"/>
      <c r="J49" s="1168" t="s">
        <v>30</v>
      </c>
      <c r="K49" s="295">
        <v>0</v>
      </c>
      <c r="L49" s="294">
        <v>0</v>
      </c>
      <c r="M49" s="1165" t="s">
        <v>893</v>
      </c>
    </row>
    <row r="50" spans="1:29" s="1169" customFormat="1" ht="16.149999999999999" customHeight="1" x14ac:dyDescent="0.25">
      <c r="A50" s="371"/>
      <c r="B50" s="371"/>
      <c r="C50" s="371"/>
      <c r="D50" s="1165"/>
      <c r="E50" s="1165"/>
      <c r="F50" s="1165"/>
      <c r="G50" s="1165"/>
      <c r="H50" s="1165"/>
      <c r="I50" s="1165"/>
      <c r="J50" s="1165"/>
      <c r="K50" s="1165"/>
      <c r="L50" s="1165"/>
      <c r="M50" s="371"/>
      <c r="N50" s="371"/>
      <c r="O50" s="371"/>
      <c r="P50" s="371"/>
      <c r="Q50" s="371"/>
      <c r="R50" s="371"/>
      <c r="S50" s="1165"/>
      <c r="T50" s="1165"/>
      <c r="U50" s="1165"/>
      <c r="V50" s="1165"/>
      <c r="W50" s="1165"/>
      <c r="X50" s="1165"/>
      <c r="Y50" s="1165"/>
      <c r="Z50" s="1165"/>
      <c r="AA50" s="1165"/>
      <c r="AB50" s="371"/>
      <c r="AC50" s="371"/>
    </row>
    <row r="51" spans="1:29" ht="16.149999999999999" customHeight="1" x14ac:dyDescent="0.25">
      <c r="C51" s="1132" t="s">
        <v>794</v>
      </c>
      <c r="D51" s="1165"/>
      <c r="E51" s="1165"/>
      <c r="F51" s="1165"/>
      <c r="G51" s="1165"/>
      <c r="H51" s="1165"/>
      <c r="I51" s="1165"/>
      <c r="J51" s="1165"/>
      <c r="K51" s="1165"/>
      <c r="L51" s="1165"/>
      <c r="S51" s="1165"/>
      <c r="T51" s="1165"/>
      <c r="U51" s="1165"/>
      <c r="V51" s="1165"/>
      <c r="W51" s="1165"/>
      <c r="X51" s="1165"/>
      <c r="Y51" s="1165"/>
      <c r="Z51" s="1165"/>
      <c r="AA51" s="1165"/>
    </row>
    <row r="52" spans="1:29" ht="6.75" customHeight="1" x14ac:dyDescent="0.25">
      <c r="C52" s="1170"/>
      <c r="D52" s="1170"/>
      <c r="E52" s="1165"/>
      <c r="F52" s="1165"/>
      <c r="H52" s="1165"/>
      <c r="I52" s="1165"/>
      <c r="J52" s="1165"/>
      <c r="K52" s="1165"/>
      <c r="L52" s="1171"/>
      <c r="M52" s="1165"/>
    </row>
    <row r="53" spans="1:29" s="1169" customFormat="1" ht="6" customHeight="1" x14ac:dyDescent="0.25">
      <c r="D53" s="1165"/>
      <c r="E53" s="1165"/>
      <c r="F53" s="1165"/>
      <c r="G53" s="1165"/>
      <c r="H53" s="1165"/>
      <c r="I53" s="1165"/>
      <c r="J53" s="1165"/>
      <c r="K53" s="1165"/>
      <c r="L53" s="1165"/>
      <c r="M53" s="1165"/>
      <c r="N53" s="1165"/>
      <c r="O53" s="1165"/>
    </row>
    <row r="54" spans="1:29" ht="16.149999999999999" customHeight="1" x14ac:dyDescent="0.25">
      <c r="E54" s="1165"/>
      <c r="F54" s="1165" t="s">
        <v>1059</v>
      </c>
      <c r="G54" s="1165"/>
      <c r="H54" s="1165"/>
      <c r="I54" s="1165"/>
      <c r="J54" s="1165"/>
      <c r="K54" s="1165"/>
      <c r="L54" s="294">
        <v>0</v>
      </c>
      <c r="M54" s="1165" t="s">
        <v>893</v>
      </c>
      <c r="N54" s="1165"/>
      <c r="O54" s="1165"/>
      <c r="P54" s="1165"/>
      <c r="Q54" s="1165"/>
      <c r="R54" s="1165"/>
      <c r="S54" s="1165"/>
    </row>
    <row r="55" spans="1:29" ht="16.149999999999999" customHeight="1" x14ac:dyDescent="0.35">
      <c r="E55" s="1165"/>
      <c r="F55" s="1165" t="s">
        <v>918</v>
      </c>
      <c r="G55" s="1165"/>
      <c r="H55" s="1165"/>
      <c r="I55" s="1165"/>
      <c r="J55" s="1165"/>
      <c r="K55" s="1165"/>
      <c r="L55" s="294">
        <v>0</v>
      </c>
      <c r="M55" s="1165" t="s">
        <v>893</v>
      </c>
      <c r="N55" s="1165"/>
      <c r="O55" s="1165"/>
      <c r="P55" s="1165"/>
      <c r="Q55" s="1165"/>
      <c r="R55" s="1165"/>
      <c r="S55" s="1165"/>
    </row>
    <row r="56" spans="1:29" ht="16.149999999999999" customHeight="1" x14ac:dyDescent="0.25">
      <c r="E56" s="1165"/>
      <c r="F56" s="1172" t="s">
        <v>894</v>
      </c>
      <c r="G56" s="1165"/>
      <c r="H56" s="1165"/>
      <c r="I56" s="1165"/>
      <c r="J56" s="1165"/>
      <c r="K56" s="1165"/>
      <c r="L56" s="1165"/>
      <c r="M56" s="1165"/>
      <c r="N56" s="1165"/>
      <c r="O56" s="1165"/>
      <c r="P56" s="1165"/>
      <c r="Q56" s="1165"/>
      <c r="R56" s="1165"/>
      <c r="S56" s="1165"/>
    </row>
    <row r="57" spans="1:29" ht="16.149999999999999" customHeight="1" thickBot="1" x14ac:dyDescent="0.3">
      <c r="C57" s="1152"/>
      <c r="D57" s="1152"/>
      <c r="E57" s="1159"/>
      <c r="F57" s="1159"/>
      <c r="G57" s="1159"/>
      <c r="H57" s="1159"/>
      <c r="I57" s="1159"/>
      <c r="J57" s="1159"/>
      <c r="K57" s="1159"/>
      <c r="L57" s="1159"/>
      <c r="M57" s="1159"/>
      <c r="N57" s="1165"/>
      <c r="O57" s="1165"/>
      <c r="P57" s="1165"/>
      <c r="Q57" s="1165"/>
      <c r="R57" s="1165"/>
      <c r="S57" s="1165"/>
    </row>
    <row r="58" spans="1:29" ht="16.149999999999999" customHeight="1" x14ac:dyDescent="0.25">
      <c r="E58" s="1165"/>
      <c r="F58" s="1173"/>
      <c r="H58" s="1165"/>
      <c r="I58" s="1165" t="s">
        <v>906</v>
      </c>
      <c r="J58" s="1165"/>
      <c r="K58" s="1165"/>
      <c r="L58" s="1171"/>
      <c r="M58" s="1165"/>
    </row>
    <row r="59" spans="1:29" x14ac:dyDescent="0.25">
      <c r="B59" s="1131" t="s">
        <v>902</v>
      </c>
      <c r="C59" s="1132" t="s">
        <v>905</v>
      </c>
      <c r="D59" s="1132"/>
      <c r="F59" s="1133"/>
      <c r="G59" s="1133"/>
      <c r="H59" s="1133"/>
      <c r="I59" s="1133"/>
      <c r="J59" s="1133"/>
      <c r="K59" s="1133"/>
      <c r="L59" s="1134" t="s">
        <v>991</v>
      </c>
      <c r="M59" s="296">
        <f>IF(J67&gt;=0.7599,10,IF(J67&gt;0.5099,8,IF(J67&gt;0.2599,6,IF(J67&gt;0.1599,4,IF(J67&gt;0.0002,2,IF(J67&gt;=0,0))))))</f>
        <v>0</v>
      </c>
    </row>
    <row r="60" spans="1:29" ht="10.5" customHeight="1" x14ac:dyDescent="0.25">
      <c r="C60" s="1133"/>
      <c r="D60" s="1133"/>
      <c r="E60" s="1132"/>
      <c r="F60" s="1133"/>
      <c r="G60" s="1133"/>
      <c r="H60" s="1133"/>
      <c r="I60" s="1133"/>
      <c r="J60" s="1133"/>
      <c r="K60" s="1133"/>
      <c r="L60" s="1156"/>
      <c r="M60" s="1135"/>
    </row>
    <row r="61" spans="1:29" ht="6.75" customHeight="1" x14ac:dyDescent="0.25">
      <c r="C61" s="1132"/>
      <c r="D61" s="1132"/>
      <c r="E61" s="1170"/>
    </row>
    <row r="62" spans="1:29" x14ac:dyDescent="0.25">
      <c r="E62" s="1623" t="s">
        <v>25</v>
      </c>
      <c r="F62" s="1624"/>
      <c r="G62" s="1624"/>
      <c r="H62" s="1624"/>
      <c r="I62" s="1624"/>
      <c r="J62" s="1624"/>
      <c r="K62" s="1624"/>
      <c r="L62" s="1625"/>
      <c r="M62" s="1174"/>
    </row>
    <row r="63" spans="1:29" x14ac:dyDescent="0.25">
      <c r="E63" s="1175"/>
      <c r="H63" s="1175"/>
      <c r="K63" s="1175"/>
    </row>
    <row r="64" spans="1:29" x14ac:dyDescent="0.25">
      <c r="F64" s="1170" t="s">
        <v>575</v>
      </c>
    </row>
    <row r="65" spans="1:13" x14ac:dyDescent="0.25">
      <c r="F65" s="371" t="s">
        <v>573</v>
      </c>
      <c r="H65" s="1176"/>
      <c r="J65" s="393">
        <v>0</v>
      </c>
      <c r="K65" s="1175"/>
    </row>
    <row r="66" spans="1:13" x14ac:dyDescent="0.25">
      <c r="F66" s="371" t="s">
        <v>574</v>
      </c>
      <c r="G66" s="1177"/>
      <c r="H66" s="1176"/>
      <c r="J66" s="394">
        <v>0</v>
      </c>
      <c r="K66" s="1175" t="s">
        <v>919</v>
      </c>
    </row>
    <row r="67" spans="1:13" x14ac:dyDescent="0.25">
      <c r="F67" s="371" t="s">
        <v>620</v>
      </c>
      <c r="G67" s="1177"/>
      <c r="H67" s="1176"/>
      <c r="J67" s="390">
        <f>IFERROR(J65/J66,0)</f>
        <v>0</v>
      </c>
      <c r="K67" s="1178"/>
      <c r="L67" s="1179"/>
      <c r="M67" s="1180"/>
    </row>
    <row r="68" spans="1:13" ht="17.25" customHeight="1" thickBot="1" x14ac:dyDescent="0.3">
      <c r="C68" s="1152"/>
      <c r="D68" s="1152"/>
      <c r="E68" s="1181"/>
      <c r="F68" s="1152"/>
      <c r="G68" s="1152"/>
      <c r="H68" s="1182"/>
      <c r="I68" s="1183"/>
      <c r="J68" s="1184"/>
      <c r="K68" s="1184"/>
      <c r="L68" s="1184"/>
      <c r="M68" s="1184"/>
    </row>
    <row r="69" spans="1:13" ht="17.25" customHeight="1" x14ac:dyDescent="0.25">
      <c r="E69" s="1175"/>
      <c r="H69" s="1177"/>
      <c r="I69" s="1176"/>
      <c r="J69" s="1179"/>
      <c r="K69" s="1179"/>
      <c r="L69" s="1179"/>
      <c r="M69" s="1179"/>
    </row>
    <row r="70" spans="1:13" x14ac:dyDescent="0.25">
      <c r="B70" s="1131" t="s">
        <v>903</v>
      </c>
      <c r="C70" s="1132" t="s">
        <v>920</v>
      </c>
      <c r="D70" s="1132"/>
      <c r="F70" s="1133"/>
      <c r="G70" s="1133"/>
      <c r="H70" s="1133"/>
      <c r="I70" s="1133"/>
      <c r="J70" s="1133"/>
      <c r="K70" s="1133"/>
      <c r="L70" s="1134" t="s">
        <v>991</v>
      </c>
      <c r="M70" s="387">
        <f>IF(E72="Yes",1,0)</f>
        <v>0</v>
      </c>
    </row>
    <row r="71" spans="1:13" ht="13.5" customHeight="1" x14ac:dyDescent="0.25">
      <c r="C71" s="1185"/>
      <c r="D71" s="1185"/>
      <c r="E71" s="1185"/>
      <c r="F71" s="1185"/>
      <c r="G71" s="1185"/>
      <c r="H71" s="1185"/>
      <c r="I71" s="1185"/>
      <c r="J71" s="1185"/>
      <c r="K71" s="1185"/>
    </row>
    <row r="72" spans="1:13" x14ac:dyDescent="0.25">
      <c r="C72" s="1132"/>
      <c r="D72" s="1170"/>
      <c r="E72" s="1623" t="s">
        <v>25</v>
      </c>
      <c r="F72" s="1624"/>
      <c r="G72" s="1624"/>
      <c r="H72" s="1624"/>
      <c r="I72" s="1624"/>
      <c r="J72" s="1624"/>
      <c r="K72" s="1624"/>
      <c r="L72" s="1625"/>
      <c r="M72" s="1186"/>
    </row>
    <row r="73" spans="1:13" x14ac:dyDescent="0.25">
      <c r="G73" s="1175"/>
      <c r="J73" s="1175"/>
      <c r="M73" s="1186"/>
    </row>
    <row r="74" spans="1:13" x14ac:dyDescent="0.25">
      <c r="E74" s="1649" t="s">
        <v>921</v>
      </c>
      <c r="F74" s="1629"/>
      <c r="G74" s="1629"/>
      <c r="H74" s="1629"/>
      <c r="I74" s="1629"/>
      <c r="J74" s="1629"/>
      <c r="K74" s="1629"/>
      <c r="L74" s="1122"/>
    </row>
    <row r="75" spans="1:13" x14ac:dyDescent="0.25">
      <c r="E75" s="1629"/>
      <c r="F75" s="1629"/>
      <c r="G75" s="1629"/>
      <c r="H75" s="1629"/>
      <c r="I75" s="1629"/>
      <c r="J75" s="1629"/>
      <c r="K75" s="1629"/>
      <c r="L75" s="1122"/>
    </row>
    <row r="76" spans="1:13" x14ac:dyDescent="0.25">
      <c r="E76" s="1629"/>
      <c r="F76" s="1629"/>
      <c r="G76" s="1629"/>
      <c r="H76" s="1629"/>
      <c r="I76" s="1629"/>
      <c r="J76" s="1629"/>
      <c r="K76" s="1629"/>
      <c r="L76" s="1122"/>
    </row>
    <row r="77" spans="1:13" x14ac:dyDescent="0.25">
      <c r="B77" s="1133"/>
      <c r="E77" s="1629"/>
      <c r="F77" s="1629"/>
      <c r="G77" s="1629"/>
      <c r="H77" s="1629"/>
      <c r="I77" s="1629"/>
      <c r="J77" s="1629"/>
      <c r="K77" s="1629"/>
      <c r="L77" s="1122"/>
    </row>
    <row r="78" spans="1:13" s="1186" customFormat="1" ht="15.75" thickBot="1" x14ac:dyDescent="0.3">
      <c r="A78" s="371"/>
      <c r="B78" s="371"/>
      <c r="C78" s="1152"/>
      <c r="D78" s="1181"/>
      <c r="E78" s="1152"/>
      <c r="F78" s="1152"/>
      <c r="G78" s="1182"/>
      <c r="H78" s="1183"/>
      <c r="I78" s="1184"/>
      <c r="J78" s="1184"/>
      <c r="K78" s="1184"/>
      <c r="L78" s="1184"/>
      <c r="M78" s="1187"/>
    </row>
    <row r="79" spans="1:13" x14ac:dyDescent="0.25">
      <c r="E79" s="1175"/>
      <c r="H79" s="1177"/>
      <c r="I79" s="1176"/>
      <c r="J79" s="1179"/>
      <c r="K79" s="1179"/>
      <c r="L79" s="1179"/>
      <c r="M79" s="1179"/>
    </row>
    <row r="80" spans="1:13" x14ac:dyDescent="0.25">
      <c r="B80" s="1133" t="s">
        <v>922</v>
      </c>
      <c r="C80" s="1132" t="s">
        <v>907</v>
      </c>
      <c r="D80" s="1132"/>
      <c r="F80" s="1133"/>
      <c r="G80" s="1133"/>
      <c r="H80" s="1133"/>
      <c r="I80" s="1133"/>
      <c r="J80" s="1133"/>
      <c r="K80" s="1133"/>
      <c r="L80" s="1134" t="s">
        <v>991</v>
      </c>
      <c r="M80" s="296">
        <f>IF(I89&gt;0.1499,10,IF(I89&gt;0.0999,5,IF(I89&gt;0.0499,3,IF(I89&gt;=0,0))))</f>
        <v>0</v>
      </c>
    </row>
    <row r="81" spans="1:16" ht="7.5" customHeight="1" x14ac:dyDescent="0.25">
      <c r="C81" s="1133"/>
      <c r="D81" s="1133"/>
      <c r="E81" s="1132"/>
      <c r="F81" s="1133"/>
      <c r="G81" s="1133"/>
      <c r="H81" s="1133"/>
      <c r="I81" s="1133"/>
      <c r="J81" s="1133"/>
      <c r="K81" s="1133"/>
      <c r="L81" s="1156"/>
      <c r="M81" s="1135"/>
    </row>
    <row r="82" spans="1:16" ht="25.5" customHeight="1" x14ac:dyDescent="0.25">
      <c r="C82" s="1628" t="s">
        <v>621</v>
      </c>
      <c r="D82" s="1628"/>
      <c r="E82" s="1628"/>
      <c r="F82" s="1628"/>
      <c r="G82" s="1628"/>
      <c r="H82" s="1628"/>
      <c r="I82" s="1628"/>
      <c r="J82" s="1628"/>
      <c r="K82" s="1628"/>
      <c r="L82" s="1628"/>
      <c r="M82" s="1628"/>
    </row>
    <row r="83" spans="1:16" ht="9" customHeight="1" x14ac:dyDescent="0.25">
      <c r="C83" s="1132"/>
      <c r="D83" s="1132"/>
    </row>
    <row r="84" spans="1:16" ht="15" customHeight="1" x14ac:dyDescent="0.25">
      <c r="C84" s="1132"/>
      <c r="D84" s="1132"/>
      <c r="E84" s="1623" t="s">
        <v>25</v>
      </c>
      <c r="F84" s="1624"/>
      <c r="G84" s="1624"/>
      <c r="H84" s="1624"/>
      <c r="I84" s="1624"/>
      <c r="J84" s="1624"/>
      <c r="K84" s="1624"/>
      <c r="L84" s="1625"/>
      <c r="M84" s="1188"/>
    </row>
    <row r="85" spans="1:16" ht="13.5" customHeight="1" x14ac:dyDescent="0.25">
      <c r="C85" s="1132"/>
      <c r="D85" s="1132"/>
      <c r="E85" s="1186"/>
      <c r="F85" s="1186"/>
      <c r="G85" s="1186"/>
      <c r="H85" s="1186"/>
      <c r="I85" s="1186"/>
      <c r="J85" s="1186"/>
      <c r="K85" s="1186"/>
      <c r="L85" s="1186"/>
      <c r="M85" s="1186"/>
    </row>
    <row r="86" spans="1:16" x14ac:dyDescent="0.25">
      <c r="F86" s="1170" t="s">
        <v>622</v>
      </c>
    </row>
    <row r="87" spans="1:16" x14ac:dyDescent="0.25">
      <c r="F87" s="371" t="s">
        <v>629</v>
      </c>
      <c r="H87" s="1176"/>
      <c r="I87" s="1643"/>
      <c r="J87" s="1644"/>
      <c r="K87" s="1186"/>
      <c r="L87" s="1186"/>
    </row>
    <row r="88" spans="1:16" x14ac:dyDescent="0.25">
      <c r="F88" s="371" t="s">
        <v>132</v>
      </c>
      <c r="G88" s="1177"/>
      <c r="H88" s="1189"/>
      <c r="I88" s="1645">
        <f>'6B LIHTC Budget'!F110</f>
        <v>0</v>
      </c>
      <c r="J88" s="1646"/>
      <c r="K88" s="1175" t="s">
        <v>1033</v>
      </c>
      <c r="L88" s="1186"/>
    </row>
    <row r="89" spans="1:16" x14ac:dyDescent="0.25">
      <c r="F89" s="371" t="s">
        <v>572</v>
      </c>
      <c r="G89" s="1177"/>
      <c r="H89" s="1176"/>
      <c r="I89" s="1647">
        <f>IFERROR(I87/I88,0)</f>
        <v>0</v>
      </c>
      <c r="J89" s="1648"/>
      <c r="K89" s="1186"/>
      <c r="L89" s="1186"/>
    </row>
    <row r="90" spans="1:16" ht="15.75" thickBot="1" x14ac:dyDescent="0.3">
      <c r="D90" s="1152"/>
      <c r="E90" s="1152"/>
      <c r="F90" s="1152"/>
      <c r="G90" s="1182"/>
      <c r="H90" s="1183"/>
      <c r="I90" s="1190"/>
      <c r="J90" s="1190"/>
      <c r="K90" s="1187"/>
      <c r="L90" s="1187"/>
      <c r="M90" s="1152"/>
    </row>
    <row r="91" spans="1:16" ht="15" customHeight="1" x14ac:dyDescent="0.25"/>
    <row r="92" spans="1:16" s="1186" customFormat="1" x14ac:dyDescent="0.25">
      <c r="A92" s="1133"/>
      <c r="B92" s="1133" t="s">
        <v>923</v>
      </c>
      <c r="C92" s="1132" t="s">
        <v>924</v>
      </c>
      <c r="D92" s="371"/>
      <c r="E92" s="1133"/>
      <c r="F92" s="1133"/>
      <c r="G92" s="1133"/>
      <c r="H92" s="1133"/>
      <c r="I92" s="1133"/>
      <c r="J92" s="1133"/>
      <c r="K92" s="1191"/>
      <c r="L92" s="1134" t="s">
        <v>991</v>
      </c>
      <c r="M92" s="296">
        <f>IF(I103&gt;=0.14,7,IF(I103&gt;=0.12,6,IF(I103&gt;=0.1,5,IF(I103&gt;=0.08,4,IF(I103&gt;=0.06,3,IF(I103&gt;=0.04,2,IF(I103&gt;=0.02,1,IF(I103&lt;=0.0199,0))))))))</f>
        <v>0</v>
      </c>
      <c r="P92" s="1186" t="s">
        <v>570</v>
      </c>
    </row>
    <row r="93" spans="1:16" s="1186" customFormat="1" x14ac:dyDescent="0.25">
      <c r="A93" s="371"/>
      <c r="B93" s="1133"/>
      <c r="C93" s="1133"/>
      <c r="D93" s="1132"/>
      <c r="E93" s="1133"/>
      <c r="F93" s="1133"/>
      <c r="G93" s="1133"/>
      <c r="H93" s="1133"/>
      <c r="I93" s="1133"/>
      <c r="J93" s="1133"/>
      <c r="K93" s="1156"/>
      <c r="L93" s="1135"/>
    </row>
    <row r="94" spans="1:16" s="1186" customFormat="1" ht="27.75" customHeight="1" x14ac:dyDescent="0.25">
      <c r="A94" s="371"/>
      <c r="B94" s="1143"/>
      <c r="C94" s="1628" t="s">
        <v>1040</v>
      </c>
      <c r="D94" s="1628"/>
      <c r="E94" s="1628"/>
      <c r="F94" s="1628"/>
      <c r="G94" s="1628"/>
      <c r="H94" s="1628"/>
      <c r="I94" s="1628"/>
      <c r="J94" s="1628"/>
      <c r="K94" s="1628"/>
      <c r="L94" s="1628"/>
      <c r="M94" s="1628"/>
    </row>
    <row r="95" spans="1:16" s="1186" customFormat="1" x14ac:dyDescent="0.25">
      <c r="A95" s="371"/>
      <c r="B95" s="1132"/>
      <c r="C95" s="1132"/>
      <c r="D95" s="371"/>
      <c r="E95" s="371"/>
      <c r="F95" s="371"/>
      <c r="G95" s="371"/>
      <c r="H95" s="371"/>
      <c r="I95" s="1192" t="s">
        <v>993</v>
      </c>
      <c r="J95" s="371"/>
      <c r="K95" s="371"/>
      <c r="L95" s="371"/>
      <c r="M95" s="1143"/>
    </row>
    <row r="96" spans="1:16" s="1186" customFormat="1" x14ac:dyDescent="0.25">
      <c r="A96" s="371"/>
      <c r="B96" s="371"/>
      <c r="C96" s="371"/>
      <c r="D96" s="371"/>
      <c r="E96" s="1623" t="s">
        <v>25</v>
      </c>
      <c r="F96" s="1624"/>
      <c r="G96" s="1624"/>
      <c r="H96" s="1624"/>
      <c r="I96" s="1624"/>
      <c r="J96" s="1624"/>
      <c r="K96" s="1624"/>
      <c r="L96" s="1625"/>
      <c r="M96" s="1135"/>
    </row>
    <row r="97" spans="1:13" x14ac:dyDescent="0.25">
      <c r="M97" s="1132"/>
    </row>
    <row r="98" spans="1:13" x14ac:dyDescent="0.25">
      <c r="E98" s="1170" t="s">
        <v>623</v>
      </c>
      <c r="M98" s="1143"/>
    </row>
    <row r="99" spans="1:13" x14ac:dyDescent="0.25">
      <c r="E99" s="371" t="s">
        <v>625</v>
      </c>
      <c r="G99" s="1176"/>
      <c r="I99" s="1645">
        <f>'1A Summary'!G35</f>
        <v>0</v>
      </c>
      <c r="J99" s="1646"/>
      <c r="K99" s="1175" t="s">
        <v>1030</v>
      </c>
      <c r="M99" s="1193"/>
    </row>
    <row r="100" spans="1:13" ht="12.75" customHeight="1" x14ac:dyDescent="0.25">
      <c r="E100" s="371" t="s">
        <v>624</v>
      </c>
      <c r="F100" s="1177"/>
      <c r="G100" s="1176"/>
      <c r="I100" s="1645">
        <f>'1A Summary'!G36</f>
        <v>0</v>
      </c>
      <c r="J100" s="1646"/>
      <c r="K100" s="1175" t="s">
        <v>1031</v>
      </c>
    </row>
    <row r="101" spans="1:13" ht="12.75" customHeight="1" x14ac:dyDescent="0.25">
      <c r="E101" s="371" t="s">
        <v>626</v>
      </c>
      <c r="F101" s="1177"/>
      <c r="G101" s="1176"/>
      <c r="I101" s="1645">
        <f>I99+I100</f>
        <v>0</v>
      </c>
      <c r="J101" s="1646"/>
    </row>
    <row r="102" spans="1:13" x14ac:dyDescent="0.25">
      <c r="F102" s="1177"/>
      <c r="G102" s="1176"/>
      <c r="H102" s="1179"/>
      <c r="I102" s="1179"/>
      <c r="J102" s="1194" t="s">
        <v>570</v>
      </c>
      <c r="K102" s="1194"/>
      <c r="M102" s="1193"/>
    </row>
    <row r="103" spans="1:13" x14ac:dyDescent="0.25">
      <c r="A103" s="1186"/>
      <c r="B103" s="1186"/>
      <c r="C103" s="1186"/>
      <c r="D103" s="1186"/>
      <c r="E103" s="1186" t="s">
        <v>627</v>
      </c>
      <c r="F103" s="1177"/>
      <c r="G103" s="1176"/>
      <c r="H103" s="1179"/>
      <c r="I103" s="1650">
        <f>IFERROR(I100/I101,0)</f>
        <v>0</v>
      </c>
      <c r="J103" s="1651"/>
      <c r="K103" s="1179"/>
      <c r="L103" s="1186"/>
      <c r="M103" s="1135"/>
    </row>
    <row r="104" spans="1:13" ht="15.75" thickBot="1" x14ac:dyDescent="0.3">
      <c r="C104" s="1152"/>
      <c r="D104" s="1152"/>
      <c r="E104" s="1152"/>
      <c r="F104" s="1152"/>
      <c r="G104" s="1152"/>
      <c r="H104" s="1152"/>
      <c r="I104" s="1152"/>
      <c r="J104" s="1152"/>
      <c r="K104" s="1152"/>
      <c r="L104" s="1152"/>
      <c r="M104" s="1152"/>
    </row>
    <row r="106" spans="1:13" x14ac:dyDescent="0.25">
      <c r="B106" s="1195" t="s">
        <v>925</v>
      </c>
      <c r="C106" s="1132" t="s">
        <v>926</v>
      </c>
      <c r="L106" s="1134" t="s">
        <v>991</v>
      </c>
      <c r="M106" s="296">
        <f>IF(I113&lt;=-0.25,5,IF(I113&lt;=-0.2,4,IF(I113&lt;=-0.15,3,IF(I113&lt;=-0.1,2,IF(I113&lt;=-0.05,1,IF(I113&gt;=0,0))))))</f>
        <v>0</v>
      </c>
    </row>
    <row r="108" spans="1:13" s="1186" customFormat="1" ht="42.6" customHeight="1" x14ac:dyDescent="0.25">
      <c r="A108" s="371"/>
      <c r="B108" s="1143"/>
      <c r="C108" s="1628" t="s">
        <v>1060</v>
      </c>
      <c r="D108" s="1628"/>
      <c r="E108" s="1628"/>
      <c r="F108" s="1628"/>
      <c r="G108" s="1628"/>
      <c r="H108" s="1628"/>
      <c r="I108" s="1628"/>
      <c r="J108" s="1628"/>
      <c r="K108" s="1628"/>
      <c r="L108" s="1628"/>
      <c r="M108" s="1628"/>
    </row>
    <row r="110" spans="1:13" x14ac:dyDescent="0.25">
      <c r="F110" s="1170"/>
    </row>
    <row r="111" spans="1:13" x14ac:dyDescent="0.25">
      <c r="F111" s="371" t="s">
        <v>927</v>
      </c>
      <c r="H111" s="1176"/>
      <c r="I111" s="1645">
        <f>'6D TDC Limit'!M21</f>
        <v>0</v>
      </c>
      <c r="J111" s="1646"/>
      <c r="K111" s="1175" t="s">
        <v>928</v>
      </c>
    </row>
    <row r="112" spans="1:13" x14ac:dyDescent="0.25">
      <c r="F112" s="371" t="s">
        <v>132</v>
      </c>
      <c r="G112" s="1177"/>
      <c r="H112" s="1189"/>
      <c r="I112" s="1645">
        <f>'6D TDC Limit'!M26</f>
        <v>0</v>
      </c>
      <c r="J112" s="1646"/>
      <c r="K112" s="1175" t="s">
        <v>929</v>
      </c>
    </row>
    <row r="113" spans="2:14" x14ac:dyDescent="0.25">
      <c r="F113" s="371" t="s">
        <v>930</v>
      </c>
      <c r="G113" s="1177"/>
      <c r="H113" s="1176"/>
      <c r="I113" s="1650">
        <f>IFERROR(I112/I111-1,0)</f>
        <v>0</v>
      </c>
      <c r="J113" s="1651"/>
      <c r="K113" s="1186"/>
    </row>
    <row r="114" spans="2:14" x14ac:dyDescent="0.25">
      <c r="G114" s="1177"/>
      <c r="H114" s="1176"/>
      <c r="I114" s="1176"/>
      <c r="J114" s="1176"/>
      <c r="K114" s="1186"/>
    </row>
    <row r="115" spans="2:14" ht="15.75" thickBot="1" x14ac:dyDescent="0.3">
      <c r="C115" s="1152"/>
      <c r="D115" s="1152"/>
      <c r="E115" s="1152"/>
      <c r="F115" s="1152"/>
      <c r="G115" s="1182"/>
      <c r="H115" s="1183"/>
      <c r="I115" s="1183"/>
      <c r="J115" s="1183"/>
      <c r="K115" s="1187"/>
      <c r="L115" s="1152"/>
      <c r="M115" s="1152"/>
    </row>
    <row r="116" spans="2:14" x14ac:dyDescent="0.25">
      <c r="G116" s="1177"/>
      <c r="H116" s="1176"/>
      <c r="I116" s="1176"/>
      <c r="J116" s="1176"/>
      <c r="K116" s="1186"/>
    </row>
    <row r="117" spans="2:14" x14ac:dyDescent="0.25">
      <c r="B117" s="1195" t="s">
        <v>931</v>
      </c>
      <c r="C117" s="1132" t="s">
        <v>933</v>
      </c>
      <c r="D117" s="1132"/>
      <c r="F117" s="1133"/>
      <c r="G117" s="1133"/>
      <c r="H117" s="1133"/>
      <c r="I117" s="1133"/>
      <c r="J117" s="1133"/>
      <c r="K117" s="1133"/>
      <c r="L117" s="1134" t="s">
        <v>991</v>
      </c>
      <c r="M117" s="387">
        <f>IF(E121="15% - 0 Points",0,0)+IF(E121="14% - 1 point",1,0)+IF(E121="13% - 2 points",2,0)+IF(E121="12% - 3 points",3,0)+IF(E121="11% - 4 points",4,0)+IF(E121="10% - 5 Points",5,0)</f>
        <v>0</v>
      </c>
    </row>
    <row r="118" spans="2:14" ht="7.5" customHeight="1" x14ac:dyDescent="0.25">
      <c r="C118" s="1133"/>
      <c r="D118" s="1133"/>
      <c r="E118" s="1132"/>
      <c r="F118" s="1133"/>
      <c r="G118" s="1133"/>
      <c r="H118" s="1133"/>
      <c r="I118" s="1133"/>
      <c r="J118" s="1133"/>
      <c r="K118" s="1133"/>
      <c r="L118" s="1156"/>
      <c r="M118" s="1135"/>
    </row>
    <row r="119" spans="2:14" x14ac:dyDescent="0.25">
      <c r="C119" s="1132" t="s">
        <v>33</v>
      </c>
      <c r="D119" s="1132"/>
      <c r="E119" s="1132"/>
      <c r="F119" s="1132"/>
      <c r="G119" s="1132"/>
      <c r="H119" s="1132"/>
      <c r="I119" s="1132"/>
      <c r="J119" s="1132"/>
      <c r="K119" s="1132"/>
      <c r="L119" s="1132"/>
      <c r="M119" s="1132"/>
    </row>
    <row r="120" spans="2:14" ht="14.25" customHeight="1" x14ac:dyDescent="0.25">
      <c r="D120" s="1143"/>
      <c r="E120" s="1143"/>
      <c r="F120" s="1143"/>
      <c r="G120" s="1143"/>
      <c r="H120" s="1143"/>
      <c r="I120" s="1143"/>
      <c r="J120" s="1143"/>
      <c r="K120" s="1143"/>
      <c r="L120" s="1143"/>
      <c r="M120" s="1143"/>
      <c r="N120" s="1143"/>
    </row>
    <row r="121" spans="2:14" ht="18" customHeight="1" x14ac:dyDescent="0.25">
      <c r="E121" s="1659" t="s">
        <v>932</v>
      </c>
      <c r="F121" s="1660"/>
      <c r="G121" s="1132"/>
      <c r="H121" s="1132"/>
      <c r="I121" s="1132"/>
      <c r="J121" s="1132"/>
      <c r="K121" s="1132"/>
      <c r="L121" s="1132"/>
      <c r="M121" s="1132"/>
    </row>
    <row r="122" spans="2:14" ht="15" customHeight="1" x14ac:dyDescent="0.25">
      <c r="E122" s="1132"/>
      <c r="F122" s="1132"/>
      <c r="G122" s="1132"/>
      <c r="H122" s="1132"/>
      <c r="I122" s="1132"/>
      <c r="J122" s="1132"/>
      <c r="K122" s="1132"/>
      <c r="L122" s="1132"/>
      <c r="M122" s="1132"/>
    </row>
    <row r="123" spans="2:14" ht="15" customHeight="1" thickBot="1" x14ac:dyDescent="0.3">
      <c r="C123" s="1152"/>
      <c r="D123" s="1152"/>
      <c r="E123" s="1154"/>
      <c r="F123" s="1154"/>
      <c r="G123" s="1154"/>
      <c r="H123" s="1154"/>
      <c r="I123" s="1154"/>
      <c r="J123" s="1154"/>
      <c r="K123" s="1154"/>
      <c r="L123" s="1154"/>
      <c r="M123" s="1154"/>
    </row>
    <row r="124" spans="2:14" ht="15" customHeight="1" x14ac:dyDescent="0.25">
      <c r="E124" s="1132"/>
      <c r="F124" s="1132"/>
      <c r="G124" s="1132"/>
      <c r="H124" s="1132"/>
      <c r="I124" s="1132"/>
      <c r="J124" s="1132"/>
      <c r="K124" s="1132"/>
      <c r="L124" s="1132"/>
      <c r="M124" s="1132"/>
    </row>
    <row r="125" spans="2:14" x14ac:dyDescent="0.25">
      <c r="B125" s="1131" t="s">
        <v>934</v>
      </c>
      <c r="C125" s="1132" t="s">
        <v>938</v>
      </c>
      <c r="D125" s="1132"/>
      <c r="F125" s="1133"/>
      <c r="G125" s="1133"/>
      <c r="H125" s="1133"/>
      <c r="I125" s="1133"/>
      <c r="J125" s="1133"/>
      <c r="K125" s="1133"/>
      <c r="L125" s="1134" t="s">
        <v>990</v>
      </c>
      <c r="M125" s="392">
        <v>0</v>
      </c>
    </row>
    <row r="126" spans="2:14" ht="7.5" customHeight="1" x14ac:dyDescent="0.25">
      <c r="C126" s="1133"/>
      <c r="D126" s="1133"/>
      <c r="F126" s="1133"/>
      <c r="G126" s="1133"/>
      <c r="H126" s="1133"/>
      <c r="I126" s="1133"/>
      <c r="J126" s="1133"/>
      <c r="K126" s="1133"/>
      <c r="L126" s="1156"/>
      <c r="M126" s="1135"/>
    </row>
    <row r="127" spans="2:14" x14ac:dyDescent="0.25">
      <c r="C127" s="1132" t="s">
        <v>795</v>
      </c>
      <c r="D127" s="1132"/>
      <c r="E127" s="1132"/>
      <c r="F127" s="1132"/>
      <c r="G127" s="1132"/>
      <c r="H127" s="1132"/>
      <c r="I127" s="1132"/>
      <c r="J127" s="1132"/>
      <c r="K127" s="1132"/>
      <c r="L127" s="1132"/>
      <c r="M127" s="1132"/>
    </row>
    <row r="128" spans="2:14" ht="18.75" customHeight="1" x14ac:dyDescent="0.25"/>
    <row r="129" spans="1:14" ht="14.25" customHeight="1" x14ac:dyDescent="0.25">
      <c r="F129" s="1165" t="s">
        <v>34</v>
      </c>
      <c r="H129" s="1165"/>
      <c r="I129" s="1165"/>
      <c r="J129" s="1165"/>
      <c r="K129" s="295">
        <v>0</v>
      </c>
      <c r="L129" s="371" t="s">
        <v>30</v>
      </c>
    </row>
    <row r="130" spans="1:14" ht="14.25" customHeight="1" x14ac:dyDescent="0.25">
      <c r="F130" s="1165" t="s">
        <v>31</v>
      </c>
      <c r="H130" s="1165"/>
      <c r="I130" s="1165"/>
      <c r="J130" s="1165"/>
      <c r="K130" s="295">
        <v>0</v>
      </c>
      <c r="L130" s="371" t="s">
        <v>30</v>
      </c>
    </row>
    <row r="131" spans="1:14" ht="14.25" customHeight="1" x14ac:dyDescent="0.25">
      <c r="G131" s="1196" t="s">
        <v>1061</v>
      </c>
      <c r="K131" s="397">
        <v>0</v>
      </c>
      <c r="M131" s="371" t="s">
        <v>570</v>
      </c>
    </row>
    <row r="132" spans="1:14" x14ac:dyDescent="0.25">
      <c r="C132" s="1132"/>
      <c r="D132" s="1132"/>
      <c r="E132" s="1165"/>
      <c r="F132" s="1168" t="s">
        <v>32</v>
      </c>
      <c r="H132" s="1168"/>
      <c r="I132" s="1168"/>
      <c r="J132" s="1168"/>
      <c r="K132" s="295">
        <v>0</v>
      </c>
      <c r="L132" s="1165" t="s">
        <v>30</v>
      </c>
    </row>
    <row r="133" spans="1:14" s="1186" customFormat="1" x14ac:dyDescent="0.25">
      <c r="C133" s="1132"/>
      <c r="D133" s="1132"/>
      <c r="E133" s="1165"/>
      <c r="F133" s="1168" t="s">
        <v>935</v>
      </c>
      <c r="G133" s="1129"/>
      <c r="H133" s="1168"/>
      <c r="I133" s="1168"/>
      <c r="J133" s="1165"/>
      <c r="K133" s="387">
        <f>'1B Units &amp; SF'!H15</f>
        <v>0</v>
      </c>
      <c r="L133" s="1175" t="s">
        <v>936</v>
      </c>
    </row>
    <row r="134" spans="1:14" s="1186" customFormat="1" x14ac:dyDescent="0.25">
      <c r="A134" s="1165"/>
      <c r="B134" s="1165"/>
      <c r="C134" s="1165"/>
      <c r="D134" s="1165"/>
      <c r="E134" s="1165"/>
      <c r="F134" s="1165" t="s">
        <v>999</v>
      </c>
      <c r="G134" s="1165"/>
      <c r="H134" s="1165"/>
      <c r="I134" s="1165"/>
      <c r="J134" s="1165"/>
      <c r="K134" s="1240">
        <f>IFERROR(K132/K129,0)</f>
        <v>0</v>
      </c>
      <c r="L134" s="1165"/>
      <c r="M134" s="1165"/>
    </row>
    <row r="135" spans="1:14" x14ac:dyDescent="0.25">
      <c r="A135" s="1165"/>
      <c r="B135" s="1165"/>
      <c r="C135" s="1165"/>
      <c r="D135" s="1165"/>
      <c r="E135" s="1165"/>
      <c r="F135" s="1165"/>
      <c r="G135" s="1165"/>
      <c r="H135" s="1165"/>
      <c r="I135" s="1165"/>
      <c r="J135" s="1165"/>
      <c r="K135" s="1165"/>
      <c r="L135" s="1165"/>
      <c r="M135" s="1165"/>
      <c r="N135" s="1186"/>
    </row>
    <row r="136" spans="1:14" ht="15.75" thickBot="1" x14ac:dyDescent="0.3">
      <c r="C136" s="1154"/>
      <c r="D136" s="1154"/>
      <c r="E136" s="1159"/>
      <c r="F136" s="1159"/>
      <c r="G136" s="1152"/>
      <c r="H136" s="1159"/>
      <c r="I136" s="1159"/>
      <c r="J136" s="1159"/>
      <c r="K136" s="1159"/>
      <c r="L136" s="1227"/>
      <c r="M136" s="1159"/>
    </row>
    <row r="137" spans="1:14" x14ac:dyDescent="0.25">
      <c r="C137" s="1132"/>
      <c r="D137" s="1132"/>
      <c r="E137" s="1165"/>
      <c r="F137" s="1165"/>
      <c r="H137" s="1165"/>
      <c r="I137" s="1165"/>
      <c r="J137" s="1165"/>
      <c r="K137" s="1165"/>
      <c r="L137" s="1171"/>
      <c r="M137" s="1165"/>
    </row>
    <row r="138" spans="1:14" x14ac:dyDescent="0.25">
      <c r="B138" s="1131" t="s">
        <v>937</v>
      </c>
      <c r="C138" s="1132" t="s">
        <v>939</v>
      </c>
      <c r="D138" s="1132"/>
      <c r="F138" s="1133"/>
      <c r="G138" s="1133"/>
      <c r="H138" s="1133"/>
      <c r="I138" s="1133"/>
      <c r="J138" s="1133"/>
      <c r="K138" s="1133"/>
      <c r="L138" s="1134" t="s">
        <v>990</v>
      </c>
      <c r="M138" s="392">
        <v>0</v>
      </c>
    </row>
    <row r="139" spans="1:14" ht="7.5" customHeight="1" x14ac:dyDescent="0.25"/>
    <row r="140" spans="1:14" s="1186" customFormat="1" ht="27.75" customHeight="1" x14ac:dyDescent="0.25">
      <c r="A140" s="371"/>
      <c r="B140" s="1223"/>
      <c r="C140" s="1628" t="s">
        <v>940</v>
      </c>
      <c r="D140" s="1628"/>
      <c r="E140" s="1628"/>
      <c r="F140" s="1628"/>
      <c r="G140" s="1628"/>
      <c r="H140" s="1628"/>
      <c r="I140" s="1628"/>
      <c r="J140" s="1628"/>
      <c r="K140" s="1628"/>
      <c r="L140" s="1628"/>
      <c r="M140" s="1628"/>
    </row>
    <row r="141" spans="1:14" s="1186" customFormat="1" ht="12" customHeight="1" x14ac:dyDescent="0.25">
      <c r="A141" s="371"/>
      <c r="B141" s="1223"/>
      <c r="C141" s="1223"/>
      <c r="D141" s="1223"/>
      <c r="E141" s="1223"/>
      <c r="F141" s="1223"/>
      <c r="G141" s="1223"/>
      <c r="H141" s="1223"/>
      <c r="I141" s="1223"/>
      <c r="J141" s="1223"/>
      <c r="K141" s="1223"/>
      <c r="L141" s="1223"/>
      <c r="M141" s="1223"/>
    </row>
    <row r="142" spans="1:14" ht="15.75" thickBot="1" x14ac:dyDescent="0.3">
      <c r="C142" s="1154"/>
      <c r="D142" s="1154"/>
      <c r="E142" s="1154"/>
      <c r="F142" s="1154"/>
      <c r="G142" s="1154"/>
      <c r="H142" s="1154"/>
      <c r="I142" s="1154"/>
      <c r="J142" s="1154"/>
      <c r="K142" s="1154"/>
      <c r="L142" s="1154"/>
      <c r="M142" s="1154"/>
    </row>
    <row r="143" spans="1:14" x14ac:dyDescent="0.25">
      <c r="C143" s="1132"/>
      <c r="D143" s="1132"/>
      <c r="E143" s="1132"/>
      <c r="F143" s="1132"/>
      <c r="G143" s="1132"/>
      <c r="H143" s="1132"/>
      <c r="I143" s="1132"/>
      <c r="J143" s="1132"/>
      <c r="K143" s="1132"/>
      <c r="L143" s="1132"/>
      <c r="M143" s="1132"/>
    </row>
    <row r="144" spans="1:14" x14ac:dyDescent="0.25">
      <c r="B144" s="1131" t="s">
        <v>941</v>
      </c>
      <c r="C144" s="1132" t="s">
        <v>946</v>
      </c>
      <c r="D144" s="1132"/>
      <c r="F144" s="1133"/>
      <c r="G144" s="1133"/>
      <c r="H144" s="1133"/>
      <c r="I144" s="1133"/>
      <c r="J144" s="1133"/>
      <c r="K144" s="1133"/>
      <c r="L144" s="1134" t="s">
        <v>990</v>
      </c>
      <c r="M144" s="392">
        <v>0</v>
      </c>
    </row>
    <row r="145" spans="1:13" ht="7.5" customHeight="1" x14ac:dyDescent="0.25"/>
    <row r="146" spans="1:13" s="1186" customFormat="1" ht="27.75" customHeight="1" x14ac:dyDescent="0.25">
      <c r="A146" s="371"/>
      <c r="B146" s="1223"/>
      <c r="C146" s="1628" t="s">
        <v>1062</v>
      </c>
      <c r="D146" s="1628"/>
      <c r="E146" s="1628"/>
      <c r="F146" s="1628"/>
      <c r="G146" s="1628"/>
      <c r="H146" s="1628"/>
      <c r="I146" s="1628"/>
      <c r="J146" s="1628"/>
      <c r="K146" s="1628"/>
      <c r="L146" s="1628"/>
      <c r="M146" s="1628"/>
    </row>
    <row r="147" spans="1:13" s="1186" customFormat="1" ht="12" customHeight="1" x14ac:dyDescent="0.25">
      <c r="A147" s="371"/>
      <c r="B147" s="1223"/>
      <c r="C147" s="1223"/>
      <c r="D147" s="1223"/>
      <c r="E147" s="1223"/>
      <c r="F147" s="1223"/>
      <c r="G147" s="1223"/>
      <c r="H147" s="1223"/>
      <c r="I147" s="1223"/>
      <c r="J147" s="1223"/>
      <c r="K147" s="1223"/>
      <c r="L147" s="1223"/>
      <c r="M147" s="1223"/>
    </row>
    <row r="148" spans="1:13" s="1186" customFormat="1" ht="94.5" customHeight="1" x14ac:dyDescent="0.25">
      <c r="A148" s="371"/>
      <c r="B148" s="1223"/>
      <c r="C148" s="1223"/>
      <c r="D148" s="1223"/>
      <c r="E148" s="1652" t="s">
        <v>1063</v>
      </c>
      <c r="F148" s="1653"/>
      <c r="G148" s="1653"/>
      <c r="H148" s="1653"/>
      <c r="I148" s="1653"/>
      <c r="J148" s="1653"/>
      <c r="K148" s="1653"/>
      <c r="L148" s="1654"/>
      <c r="M148" s="1223"/>
    </row>
    <row r="149" spans="1:13" s="1186" customFormat="1" ht="12" customHeight="1" x14ac:dyDescent="0.25">
      <c r="A149" s="371"/>
      <c r="B149" s="1223"/>
      <c r="C149" s="1223"/>
      <c r="D149" s="1223"/>
      <c r="E149" s="1223"/>
      <c r="F149" s="1223"/>
      <c r="G149" s="1223"/>
      <c r="H149" s="1223"/>
      <c r="I149" s="1223"/>
      <c r="J149" s="1223"/>
      <c r="K149" s="1223"/>
      <c r="L149" s="1223"/>
      <c r="M149" s="1223"/>
    </row>
    <row r="150" spans="1:13" ht="15.75" thickBot="1" x14ac:dyDescent="0.3">
      <c r="C150" s="1154"/>
      <c r="D150" s="1154"/>
      <c r="E150" s="1154"/>
      <c r="F150" s="1154"/>
      <c r="G150" s="1154"/>
      <c r="H150" s="1154"/>
      <c r="I150" s="1154"/>
      <c r="J150" s="1154"/>
      <c r="K150" s="1154"/>
      <c r="L150" s="1154"/>
      <c r="M150" s="1154"/>
    </row>
    <row r="151" spans="1:13" x14ac:dyDescent="0.25">
      <c r="C151" s="1132"/>
      <c r="D151" s="1132"/>
      <c r="E151" s="1132"/>
      <c r="F151" s="1132"/>
      <c r="G151" s="1132"/>
      <c r="H151" s="1132"/>
      <c r="I151" s="1132"/>
      <c r="J151" s="1132"/>
      <c r="K151" s="1132"/>
      <c r="L151" s="1132"/>
      <c r="M151" s="1132"/>
    </row>
    <row r="152" spans="1:13" x14ac:dyDescent="0.25">
      <c r="B152" s="1131" t="s">
        <v>947</v>
      </c>
      <c r="C152" s="1132" t="s">
        <v>948</v>
      </c>
      <c r="D152" s="1132"/>
      <c r="F152" s="1133"/>
      <c r="G152" s="1133"/>
      <c r="H152" s="1133"/>
      <c r="I152" s="1133"/>
      <c r="J152" s="1133"/>
      <c r="K152" s="1133"/>
      <c r="L152" s="1134" t="s">
        <v>991</v>
      </c>
      <c r="M152" s="387">
        <f>IF(E156="Option 1: Grayfield Site - 3 points",3)+IF(E156="Option 2: Adaptive Reuse Site - 3 points",3)+IF(E156="Option 3: Historic Property being financed by the federal Historic Tax Credit (RTC) - 3 points",3)+IF(E156="Option 4: Brownfield site - 6 points",6)</f>
        <v>0</v>
      </c>
    </row>
    <row r="153" spans="1:13" ht="7.5" customHeight="1" x14ac:dyDescent="0.25"/>
    <row r="154" spans="1:13" s="1186" customFormat="1" ht="27.75" customHeight="1" x14ac:dyDescent="0.25">
      <c r="A154" s="371"/>
      <c r="B154" s="1223"/>
      <c r="C154" s="1628" t="s">
        <v>1049</v>
      </c>
      <c r="D154" s="1628"/>
      <c r="E154" s="1628"/>
      <c r="F154" s="1628"/>
      <c r="G154" s="1628"/>
      <c r="H154" s="1628"/>
      <c r="I154" s="1628"/>
      <c r="J154" s="1628"/>
      <c r="K154" s="1628"/>
      <c r="L154" s="1628"/>
      <c r="M154" s="1628"/>
    </row>
    <row r="155" spans="1:13" s="1186" customFormat="1" ht="12" customHeight="1" x14ac:dyDescent="0.25">
      <c r="A155" s="371"/>
      <c r="B155" s="1223"/>
      <c r="C155" s="1223"/>
      <c r="E155" s="1223"/>
      <c r="F155" s="1223"/>
      <c r="G155" s="1223"/>
      <c r="H155" s="1223"/>
      <c r="I155" s="1223"/>
      <c r="J155" s="1223"/>
      <c r="K155" s="1223"/>
      <c r="L155" s="1223"/>
      <c r="M155" s="1223"/>
    </row>
    <row r="156" spans="1:13" s="1186" customFormat="1" ht="12" customHeight="1" x14ac:dyDescent="0.25">
      <c r="A156" s="371"/>
      <c r="B156" s="1223"/>
      <c r="C156" s="1223"/>
      <c r="D156" s="1134" t="s">
        <v>990</v>
      </c>
      <c r="E156" s="1623" t="s">
        <v>25</v>
      </c>
      <c r="F156" s="1624"/>
      <c r="G156" s="1624"/>
      <c r="H156" s="1624"/>
      <c r="I156" s="1624"/>
      <c r="J156" s="1624"/>
      <c r="K156" s="1624"/>
      <c r="L156" s="1625"/>
      <c r="M156" s="1223"/>
    </row>
    <row r="157" spans="1:13" s="1186" customFormat="1" ht="12" customHeight="1" x14ac:dyDescent="0.25">
      <c r="A157" s="371"/>
      <c r="B157" s="1223"/>
      <c r="C157" s="1223"/>
      <c r="D157" s="1223"/>
      <c r="E157" s="1223"/>
      <c r="F157" s="1223"/>
      <c r="G157" s="1223"/>
      <c r="H157" s="1223"/>
      <c r="I157" s="1223"/>
      <c r="J157" s="1223"/>
      <c r="K157" s="1223"/>
      <c r="L157" s="1223"/>
      <c r="M157" s="1223"/>
    </row>
    <row r="158" spans="1:13" s="1186" customFormat="1" ht="12" customHeight="1" thickBot="1" x14ac:dyDescent="0.3">
      <c r="A158" s="371"/>
      <c r="B158" s="1223"/>
      <c r="C158" s="1228"/>
      <c r="D158" s="1228"/>
      <c r="E158" s="1228"/>
      <c r="F158" s="1228"/>
      <c r="G158" s="1228"/>
      <c r="H158" s="1228"/>
      <c r="I158" s="1228"/>
      <c r="J158" s="1228"/>
      <c r="K158" s="1228"/>
      <c r="L158" s="1228"/>
      <c r="M158" s="1228"/>
    </row>
    <row r="159" spans="1:13" s="1186" customFormat="1" ht="12" customHeight="1" x14ac:dyDescent="0.25">
      <c r="A159" s="371"/>
      <c r="B159" s="1223"/>
      <c r="C159" s="1223"/>
      <c r="D159" s="1223"/>
      <c r="E159" s="1223"/>
      <c r="F159" s="1223"/>
      <c r="G159" s="1223"/>
      <c r="H159" s="1223"/>
      <c r="I159" s="1223"/>
      <c r="J159" s="1223"/>
      <c r="K159" s="1223"/>
      <c r="L159" s="1223"/>
      <c r="M159" s="1223"/>
    </row>
    <row r="160" spans="1:13" x14ac:dyDescent="0.25">
      <c r="A160" s="1131"/>
      <c r="B160" s="1131" t="s">
        <v>951</v>
      </c>
      <c r="C160" s="1229" t="s">
        <v>953</v>
      </c>
      <c r="E160" s="1133"/>
      <c r="F160" s="1133"/>
      <c r="G160" s="1133"/>
      <c r="H160" s="1133"/>
      <c r="I160" s="1133"/>
      <c r="J160" s="1133"/>
      <c r="K160" s="1191"/>
      <c r="L160" s="1134" t="s">
        <v>991</v>
      </c>
      <c r="M160" s="387">
        <f>IF(E164="Urban:  within 1/4 mile of 3 services and 1/2 mile of a grocery store or within 1/2 mile of 5 facilities and a grocery store - 3 points",3,IF(E164="Rural:  within 2 miles of 4 services, one of which is a grocery store - 3 points",3,0))</f>
        <v>0</v>
      </c>
    </row>
    <row r="161" spans="2:13" ht="14.25" customHeight="1" x14ac:dyDescent="0.25">
      <c r="M161" s="1223"/>
    </row>
    <row r="162" spans="2:13" ht="24.75" customHeight="1" x14ac:dyDescent="0.25">
      <c r="B162" s="1223"/>
      <c r="C162" s="1628" t="s">
        <v>608</v>
      </c>
      <c r="D162" s="1629"/>
      <c r="E162" s="1629"/>
      <c r="F162" s="1629"/>
      <c r="G162" s="1629"/>
      <c r="H162" s="1629"/>
      <c r="I162" s="1629"/>
      <c r="J162" s="1629"/>
      <c r="K162" s="1629"/>
      <c r="L162" s="1223"/>
    </row>
    <row r="163" spans="2:13" x14ac:dyDescent="0.25">
      <c r="B163" s="1132"/>
    </row>
    <row r="164" spans="2:13" x14ac:dyDescent="0.25">
      <c r="D164" s="1134" t="s">
        <v>990</v>
      </c>
      <c r="E164" s="1623" t="s">
        <v>25</v>
      </c>
      <c r="F164" s="1624"/>
      <c r="G164" s="1624"/>
      <c r="H164" s="1624"/>
      <c r="I164" s="1624"/>
      <c r="J164" s="1624"/>
      <c r="K164" s="1624"/>
      <c r="L164" s="1625"/>
      <c r="M164" s="1165"/>
    </row>
    <row r="165" spans="2:13" x14ac:dyDescent="0.25">
      <c r="M165" s="1165"/>
    </row>
    <row r="166" spans="2:13" ht="15.75" thickBot="1" x14ac:dyDescent="0.3">
      <c r="C166" s="1152"/>
      <c r="D166" s="1152"/>
      <c r="E166" s="1152"/>
      <c r="F166" s="1152"/>
      <c r="G166" s="1152"/>
      <c r="H166" s="1152"/>
      <c r="I166" s="1152"/>
      <c r="J166" s="1152"/>
      <c r="K166" s="1227"/>
      <c r="L166" s="1159"/>
      <c r="M166" s="1165"/>
    </row>
    <row r="167" spans="2:13" x14ac:dyDescent="0.25">
      <c r="K167" s="1171"/>
      <c r="L167" s="1165"/>
      <c r="M167" s="1165"/>
    </row>
    <row r="168" spans="2:13" x14ac:dyDescent="0.25">
      <c r="B168" s="1131" t="s">
        <v>952</v>
      </c>
      <c r="C168" s="1132" t="s">
        <v>954</v>
      </c>
      <c r="D168" s="1132"/>
      <c r="E168" s="1132"/>
      <c r="F168" s="1132"/>
      <c r="G168" s="1132"/>
      <c r="H168" s="1132"/>
      <c r="I168" s="1132"/>
      <c r="J168" s="1132"/>
      <c r="K168" s="1132"/>
      <c r="L168" s="1134" t="s">
        <v>990</v>
      </c>
      <c r="M168" s="392">
        <v>0</v>
      </c>
    </row>
    <row r="169" spans="2:13" ht="9.75" customHeight="1" x14ac:dyDescent="0.25"/>
    <row r="170" spans="2:13" ht="29.25" customHeight="1" x14ac:dyDescent="0.25">
      <c r="C170" s="1628" t="s">
        <v>955</v>
      </c>
      <c r="D170" s="1629"/>
      <c r="E170" s="1629"/>
      <c r="F170" s="1629"/>
      <c r="G170" s="1629"/>
      <c r="H170" s="1629"/>
      <c r="I170" s="1629"/>
      <c r="J170" s="1629"/>
      <c r="K170" s="1629"/>
      <c r="L170" s="1223"/>
      <c r="M170" s="1135"/>
    </row>
    <row r="171" spans="2:13" ht="12" customHeight="1" thickBot="1" x14ac:dyDescent="0.3">
      <c r="C171" s="1154"/>
      <c r="D171" s="1152"/>
      <c r="E171" s="1152"/>
      <c r="F171" s="1152"/>
      <c r="G171" s="1152"/>
      <c r="H171" s="1152"/>
      <c r="I171" s="1152"/>
      <c r="J171" s="1152"/>
      <c r="K171" s="1152"/>
      <c r="L171" s="1152"/>
      <c r="M171" s="1223"/>
    </row>
    <row r="172" spans="2:13" x14ac:dyDescent="0.25">
      <c r="L172" s="1171"/>
      <c r="M172" s="1135"/>
    </row>
    <row r="173" spans="2:13" x14ac:dyDescent="0.25">
      <c r="B173" s="1131" t="s">
        <v>956</v>
      </c>
      <c r="C173" s="1132" t="s">
        <v>957</v>
      </c>
      <c r="D173" s="1132"/>
      <c r="F173" s="1133"/>
      <c r="G173" s="1133"/>
      <c r="L173" s="1134" t="s">
        <v>990</v>
      </c>
      <c r="M173" s="392">
        <v>0</v>
      </c>
    </row>
    <row r="174" spans="2:13" ht="7.5" customHeight="1" x14ac:dyDescent="0.25">
      <c r="B174" s="1131"/>
      <c r="C174" s="1132"/>
      <c r="D174" s="1132"/>
      <c r="F174" s="1133"/>
      <c r="G174" s="1133"/>
      <c r="H174" s="1133"/>
      <c r="I174" s="1133"/>
      <c r="J174" s="1133"/>
      <c r="K174" s="1133"/>
      <c r="L174" s="1191"/>
      <c r="M174" s="1135"/>
    </row>
    <row r="175" spans="2:13" ht="27" customHeight="1" x14ac:dyDescent="0.25">
      <c r="C175" s="1628" t="s">
        <v>961</v>
      </c>
      <c r="D175" s="1629"/>
      <c r="E175" s="1629"/>
      <c r="F175" s="1629"/>
      <c r="G175" s="1629"/>
      <c r="H175" s="1629"/>
      <c r="I175" s="1629"/>
      <c r="J175" s="1629"/>
      <c r="K175" s="1629"/>
      <c r="L175" s="1156"/>
      <c r="M175" s="1223"/>
    </row>
    <row r="176" spans="2:13" ht="8.25" customHeight="1" x14ac:dyDescent="0.25">
      <c r="C176" s="1223"/>
      <c r="D176" s="1223"/>
      <c r="E176" s="1223"/>
      <c r="F176" s="1223"/>
      <c r="G176" s="1223"/>
      <c r="H176" s="1223"/>
      <c r="I176" s="1223"/>
      <c r="J176" s="1223"/>
      <c r="K176" s="1223"/>
      <c r="L176" s="1223"/>
      <c r="M176" s="1223"/>
    </row>
    <row r="177" spans="2:13" ht="9.75" customHeight="1" thickBot="1" x14ac:dyDescent="0.3">
      <c r="C177" s="1228"/>
      <c r="D177" s="1228"/>
      <c r="E177" s="1228"/>
      <c r="F177" s="1228"/>
      <c r="G177" s="1228"/>
      <c r="H177" s="1228"/>
      <c r="I177" s="1228"/>
      <c r="J177" s="1228"/>
      <c r="K177" s="1228"/>
      <c r="L177" s="1228"/>
      <c r="M177" s="1135"/>
    </row>
    <row r="178" spans="2:13" ht="9.75" customHeight="1" x14ac:dyDescent="0.25">
      <c r="C178" s="1223"/>
      <c r="D178" s="1223"/>
      <c r="E178" s="1223"/>
      <c r="F178" s="1223"/>
      <c r="G178" s="1223"/>
      <c r="H178" s="1223"/>
      <c r="I178" s="1223"/>
      <c r="J178" s="1223"/>
      <c r="K178" s="1223"/>
      <c r="L178" s="1223"/>
      <c r="M178" s="1135"/>
    </row>
    <row r="179" spans="2:13" ht="15.75" customHeight="1" x14ac:dyDescent="0.25">
      <c r="B179" s="1131" t="s">
        <v>958</v>
      </c>
      <c r="C179" s="1132" t="s">
        <v>959</v>
      </c>
      <c r="D179" s="1132"/>
      <c r="F179" s="1133"/>
      <c r="G179" s="1133"/>
      <c r="H179" s="1133"/>
      <c r="I179" s="1133"/>
      <c r="J179" s="1133"/>
      <c r="K179" s="1133"/>
      <c r="L179" s="1134" t="s">
        <v>990</v>
      </c>
      <c r="M179" s="392">
        <v>0</v>
      </c>
    </row>
    <row r="180" spans="2:13" ht="10.5" customHeight="1" x14ac:dyDescent="0.25">
      <c r="B180" s="1131"/>
      <c r="C180" s="1132"/>
      <c r="D180" s="1132"/>
      <c r="F180" s="1133"/>
      <c r="G180" s="1133"/>
      <c r="H180" s="1133"/>
      <c r="I180" s="1133"/>
      <c r="J180" s="1133"/>
      <c r="K180" s="1133"/>
      <c r="L180" s="1191"/>
      <c r="M180" s="1223"/>
    </row>
    <row r="181" spans="2:13" ht="27" customHeight="1" x14ac:dyDescent="0.25">
      <c r="B181" s="1131"/>
      <c r="C181" s="1628" t="s">
        <v>960</v>
      </c>
      <c r="D181" s="1629"/>
      <c r="E181" s="1629"/>
      <c r="F181" s="1629"/>
      <c r="G181" s="1629"/>
      <c r="H181" s="1629"/>
      <c r="I181" s="1629"/>
      <c r="J181" s="1629"/>
      <c r="K181" s="1629"/>
      <c r="L181" s="1191"/>
      <c r="M181" s="1223"/>
    </row>
    <row r="182" spans="2:13" ht="8.25" customHeight="1" thickBot="1" x14ac:dyDescent="0.3">
      <c r="B182" s="1131"/>
      <c r="C182" s="1154"/>
      <c r="D182" s="1154"/>
      <c r="E182" s="1152"/>
      <c r="F182" s="1197"/>
      <c r="G182" s="1197"/>
      <c r="H182" s="1197"/>
      <c r="I182" s="1197"/>
      <c r="J182" s="1197"/>
      <c r="K182" s="1197"/>
      <c r="L182" s="1230"/>
      <c r="M182" s="1223"/>
    </row>
    <row r="183" spans="2:13" ht="9.75" customHeight="1" x14ac:dyDescent="0.25">
      <c r="C183" s="1223"/>
      <c r="D183" s="1223"/>
      <c r="E183" s="1223"/>
      <c r="F183" s="1223"/>
      <c r="G183" s="1223"/>
      <c r="H183" s="1223"/>
      <c r="I183" s="1223"/>
      <c r="J183" s="1223"/>
      <c r="K183" s="1223"/>
      <c r="L183" s="1223"/>
      <c r="M183" s="1135"/>
    </row>
    <row r="184" spans="2:13" ht="15.75" customHeight="1" x14ac:dyDescent="0.25">
      <c r="B184" s="1131" t="s">
        <v>962</v>
      </c>
      <c r="C184" s="1132" t="s">
        <v>963</v>
      </c>
      <c r="D184" s="1132"/>
      <c r="F184" s="1133"/>
      <c r="G184" s="1133"/>
      <c r="H184" s="1133"/>
      <c r="I184" s="1133"/>
      <c r="J184" s="1133"/>
      <c r="K184" s="1133"/>
      <c r="L184" s="1134" t="s">
        <v>990</v>
      </c>
      <c r="M184" s="392">
        <v>0</v>
      </c>
    </row>
    <row r="185" spans="2:13" ht="10.5" customHeight="1" x14ac:dyDescent="0.25">
      <c r="B185" s="1131"/>
      <c r="C185" s="1132"/>
      <c r="D185" s="1132"/>
      <c r="F185" s="1133"/>
      <c r="G185" s="1133"/>
      <c r="H185" s="1133"/>
      <c r="I185" s="1133"/>
      <c r="J185" s="1133"/>
      <c r="K185" s="1133"/>
      <c r="L185" s="1191"/>
      <c r="M185" s="1223"/>
    </row>
    <row r="186" spans="2:13" ht="27" customHeight="1" x14ac:dyDescent="0.25">
      <c r="B186" s="1131"/>
      <c r="C186" s="1628" t="s">
        <v>964</v>
      </c>
      <c r="D186" s="1629"/>
      <c r="E186" s="1629"/>
      <c r="F186" s="1629"/>
      <c r="G186" s="1629"/>
      <c r="H186" s="1629"/>
      <c r="I186" s="1629"/>
      <c r="J186" s="1629"/>
      <c r="K186" s="1629"/>
      <c r="L186" s="1191"/>
      <c r="M186" s="1223"/>
    </row>
    <row r="187" spans="2:13" ht="8.25" customHeight="1" thickBot="1" x14ac:dyDescent="0.3">
      <c r="B187" s="1131"/>
      <c r="C187" s="1154"/>
      <c r="D187" s="1154"/>
      <c r="E187" s="1152"/>
      <c r="F187" s="1197"/>
      <c r="G187" s="1197"/>
      <c r="H187" s="1197"/>
      <c r="I187" s="1197"/>
      <c r="J187" s="1197"/>
      <c r="K187" s="1197"/>
      <c r="L187" s="1230"/>
      <c r="M187" s="1223"/>
    </row>
    <row r="188" spans="2:13" x14ac:dyDescent="0.25">
      <c r="C188" s="1133"/>
      <c r="D188" s="1133"/>
      <c r="E188" s="1165"/>
      <c r="F188" s="1165"/>
      <c r="G188" s="1165"/>
      <c r="H188" s="1165"/>
      <c r="I188" s="1165"/>
      <c r="J188" s="1133"/>
      <c r="K188" s="1191"/>
      <c r="L188" s="1156"/>
    </row>
    <row r="189" spans="2:13" x14ac:dyDescent="0.25">
      <c r="B189" s="1131" t="s">
        <v>965</v>
      </c>
      <c r="C189" s="1132" t="s">
        <v>966</v>
      </c>
      <c r="D189" s="1132"/>
      <c r="F189" s="1133"/>
      <c r="G189" s="1133"/>
      <c r="H189" s="1133"/>
      <c r="I189" s="1133"/>
      <c r="J189" s="1133"/>
      <c r="K189" s="1133"/>
      <c r="L189" s="1134" t="s">
        <v>991</v>
      </c>
      <c r="M189" s="387">
        <f>IF(E193="No Points Taken",0,3)</f>
        <v>0</v>
      </c>
    </row>
    <row r="190" spans="2:13" ht="5.25" customHeight="1" x14ac:dyDescent="0.25">
      <c r="C190" s="1133"/>
      <c r="D190" s="1133"/>
      <c r="E190" s="1132"/>
      <c r="F190" s="1133"/>
      <c r="G190" s="1133"/>
      <c r="H190" s="1133"/>
      <c r="I190" s="1133"/>
      <c r="J190" s="1133"/>
      <c r="K190" s="1133"/>
      <c r="L190" s="1156"/>
      <c r="M190" s="1156"/>
    </row>
    <row r="191" spans="2:13" ht="21" customHeight="1" x14ac:dyDescent="0.25">
      <c r="C191" s="1132" t="s">
        <v>967</v>
      </c>
      <c r="D191" s="1132"/>
      <c r="E191" s="1132"/>
      <c r="F191" s="1132"/>
      <c r="G191" s="1132"/>
      <c r="H191" s="1132"/>
      <c r="I191" s="1132"/>
      <c r="J191" s="1132"/>
      <c r="K191" s="1132"/>
      <c r="L191" s="1132"/>
      <c r="M191" s="1135"/>
    </row>
    <row r="192" spans="2:13" ht="15" customHeight="1" x14ac:dyDescent="0.25">
      <c r="C192" s="1223"/>
      <c r="D192" s="1223"/>
      <c r="E192" s="1223"/>
      <c r="F192" s="1223"/>
      <c r="G192" s="1223"/>
      <c r="H192" s="1223"/>
      <c r="I192" s="1223"/>
      <c r="J192" s="1223"/>
      <c r="K192" s="1223"/>
      <c r="L192" s="1223"/>
      <c r="M192" s="1223"/>
    </row>
    <row r="193" spans="1:13" x14ac:dyDescent="0.25">
      <c r="D193" s="1134" t="s">
        <v>990</v>
      </c>
      <c r="E193" s="1623" t="s">
        <v>25</v>
      </c>
      <c r="F193" s="1624"/>
      <c r="G193" s="1624"/>
      <c r="H193" s="1624"/>
      <c r="I193" s="1624"/>
      <c r="J193" s="1624"/>
      <c r="K193" s="1624"/>
      <c r="L193" s="1625"/>
      <c r="M193" s="1223"/>
    </row>
    <row r="194" spans="1:13" ht="15.75" thickBot="1" x14ac:dyDescent="0.3">
      <c r="C194" s="1152"/>
      <c r="D194" s="1152"/>
      <c r="E194" s="1152"/>
      <c r="F194" s="1152"/>
      <c r="G194" s="1159"/>
      <c r="H194" s="1159"/>
      <c r="I194" s="1159"/>
      <c r="J194" s="1159"/>
      <c r="K194" s="1159"/>
      <c r="L194" s="1159"/>
    </row>
    <row r="195" spans="1:13" ht="15" customHeight="1" x14ac:dyDescent="0.25">
      <c r="G195" s="1165"/>
      <c r="H195" s="1165"/>
      <c r="I195" s="1165"/>
      <c r="J195" s="1165"/>
      <c r="K195" s="1165"/>
      <c r="L195" s="1165"/>
      <c r="M195" s="1135"/>
    </row>
    <row r="196" spans="1:13" ht="12" customHeight="1" x14ac:dyDescent="0.25">
      <c r="B196" s="1131" t="s">
        <v>970</v>
      </c>
      <c r="C196" s="1132" t="s">
        <v>971</v>
      </c>
      <c r="D196" s="1132"/>
      <c r="F196" s="1133"/>
      <c r="G196" s="1133"/>
      <c r="H196" s="1133"/>
      <c r="I196" s="1133"/>
      <c r="J196" s="1133"/>
      <c r="K196" s="1133"/>
      <c r="L196" s="1134" t="s">
        <v>991</v>
      </c>
      <c r="M196" s="387">
        <f>IF(M198,4,IF(M199,8,0))</f>
        <v>0</v>
      </c>
    </row>
    <row r="197" spans="1:13" ht="15.6" customHeight="1" x14ac:dyDescent="0.25">
      <c r="C197" s="1198" t="s">
        <v>1064</v>
      </c>
      <c r="D197" s="1133"/>
      <c r="E197" s="1132"/>
      <c r="F197" s="1133"/>
      <c r="G197" s="1133"/>
      <c r="H197" s="1133"/>
      <c r="I197" s="1133"/>
      <c r="J197" s="1133"/>
      <c r="K197" s="1133"/>
      <c r="L197" s="1156"/>
      <c r="M197" s="1223"/>
    </row>
    <row r="198" spans="1:13" ht="17.45" customHeight="1" x14ac:dyDescent="0.25">
      <c r="C198" s="1133"/>
      <c r="F198" s="1199" t="s">
        <v>1041</v>
      </c>
      <c r="G198" s="1133"/>
      <c r="H198" s="1133"/>
      <c r="I198" s="1133"/>
      <c r="J198" s="1133"/>
      <c r="K198" s="1133"/>
      <c r="L198" s="1233"/>
      <c r="M198" s="1234" t="b">
        <v>0</v>
      </c>
    </row>
    <row r="199" spans="1:13" ht="12.75" customHeight="1" x14ac:dyDescent="0.25">
      <c r="C199" s="1133"/>
      <c r="F199" s="1199" t="s">
        <v>1042</v>
      </c>
      <c r="G199" s="1133"/>
      <c r="H199" s="1133"/>
      <c r="I199" s="1133"/>
      <c r="J199" s="1133"/>
      <c r="K199" s="1133"/>
      <c r="L199" s="1232"/>
      <c r="M199" s="1234" t="b">
        <v>0</v>
      </c>
    </row>
    <row r="200" spans="1:13" ht="15.75" thickBot="1" x14ac:dyDescent="0.3">
      <c r="C200" s="1152"/>
      <c r="D200" s="1152"/>
      <c r="E200" s="1228"/>
      <c r="F200" s="1152"/>
      <c r="G200" s="1152"/>
      <c r="H200" s="1152"/>
      <c r="I200" s="1152"/>
      <c r="J200" s="1152"/>
      <c r="K200" s="1152"/>
      <c r="L200" s="1152"/>
    </row>
    <row r="201" spans="1:13" ht="16.149999999999999" customHeight="1" x14ac:dyDescent="0.25">
      <c r="C201" s="1223"/>
      <c r="D201" s="1223"/>
      <c r="F201" s="1223"/>
      <c r="G201" s="1223"/>
      <c r="H201" s="1223"/>
      <c r="I201" s="1223"/>
      <c r="J201" s="1223"/>
      <c r="K201" s="1223"/>
      <c r="L201" s="1223"/>
      <c r="M201" s="1165"/>
    </row>
    <row r="202" spans="1:13" ht="16.149999999999999" customHeight="1" x14ac:dyDescent="0.25">
      <c r="A202" s="1165"/>
      <c r="B202" s="1131" t="s">
        <v>976</v>
      </c>
      <c r="C202" s="1132" t="s">
        <v>977</v>
      </c>
      <c r="D202" s="1165"/>
      <c r="E202" s="1165"/>
      <c r="F202" s="1165"/>
      <c r="G202" s="1165"/>
      <c r="H202" s="1165"/>
      <c r="I202" s="1165"/>
      <c r="J202" s="1165"/>
      <c r="K202" s="1165"/>
      <c r="L202" s="1134" t="s">
        <v>991</v>
      </c>
      <c r="M202" s="387">
        <f>COUNTIF(I205:I210,"TRUE")</f>
        <v>0</v>
      </c>
    </row>
    <row r="203" spans="1:13" ht="9.75" customHeight="1" x14ac:dyDescent="0.25">
      <c r="A203" s="1165"/>
      <c r="B203" s="1165"/>
      <c r="C203" s="1165"/>
      <c r="D203" s="1165"/>
      <c r="E203" s="1165"/>
      <c r="F203" s="1165"/>
      <c r="G203" s="1165"/>
      <c r="H203" s="1165"/>
      <c r="I203" s="1165"/>
      <c r="J203" s="1165"/>
      <c r="K203" s="1165"/>
      <c r="L203" s="1165"/>
      <c r="M203" s="1165"/>
    </row>
    <row r="204" spans="1:13" ht="47.25" customHeight="1" x14ac:dyDescent="0.25">
      <c r="A204" s="1165"/>
      <c r="B204" s="1165"/>
      <c r="C204" s="1626" t="s">
        <v>1052</v>
      </c>
      <c r="D204" s="1627"/>
      <c r="E204" s="1627"/>
      <c r="F204" s="1627"/>
      <c r="G204" s="1627"/>
      <c r="H204" s="1627"/>
      <c r="I204" s="1627"/>
      <c r="J204" s="1627"/>
      <c r="K204" s="1627"/>
      <c r="M204" s="1165"/>
    </row>
    <row r="205" spans="1:13" x14ac:dyDescent="0.25">
      <c r="A205" s="1165"/>
      <c r="B205" s="1165"/>
      <c r="C205" s="1165"/>
      <c r="D205" s="1165"/>
      <c r="E205" s="1165"/>
      <c r="F205" s="1165" t="s">
        <v>630</v>
      </c>
      <c r="G205" s="1165"/>
      <c r="H205" s="1165"/>
      <c r="I205" s="1225" t="b">
        <v>0</v>
      </c>
      <c r="J205" s="1165"/>
      <c r="K205" s="1165"/>
      <c r="L205" s="1165"/>
    </row>
    <row r="206" spans="1:13" x14ac:dyDescent="0.25">
      <c r="C206" s="1165"/>
      <c r="F206" s="1165" t="s">
        <v>978</v>
      </c>
      <c r="G206" s="1165"/>
      <c r="H206" s="1165"/>
      <c r="I206" s="1225" t="b">
        <v>0</v>
      </c>
      <c r="J206" s="1165"/>
      <c r="K206" s="1165"/>
      <c r="L206" s="1231"/>
    </row>
    <row r="207" spans="1:13" x14ac:dyDescent="0.25">
      <c r="C207" s="1165"/>
      <c r="E207" s="1165"/>
      <c r="F207" s="1165" t="s">
        <v>631</v>
      </c>
      <c r="G207" s="1165"/>
      <c r="H207" s="1165"/>
      <c r="I207" s="1225" t="b">
        <v>0</v>
      </c>
      <c r="J207" s="1165"/>
      <c r="K207" s="1165"/>
    </row>
    <row r="208" spans="1:13" x14ac:dyDescent="0.25">
      <c r="C208" s="1165"/>
      <c r="E208" s="1165"/>
      <c r="F208" s="1165" t="s">
        <v>979</v>
      </c>
      <c r="G208" s="1165"/>
      <c r="H208" s="1165"/>
      <c r="I208" s="1225" t="b">
        <v>0</v>
      </c>
      <c r="J208" s="1165"/>
      <c r="K208" s="1165"/>
    </row>
    <row r="209" spans="1:14" x14ac:dyDescent="0.25">
      <c r="C209" s="1165"/>
      <c r="F209" s="1165" t="s">
        <v>632</v>
      </c>
      <c r="G209" s="1165"/>
      <c r="H209" s="1165"/>
      <c r="I209" s="1225" t="b">
        <v>0</v>
      </c>
      <c r="J209" s="1165"/>
    </row>
    <row r="210" spans="1:14" x14ac:dyDescent="0.25">
      <c r="C210" s="1133"/>
      <c r="F210" s="371" t="s">
        <v>633</v>
      </c>
      <c r="G210" s="1165"/>
      <c r="H210" s="1165"/>
      <c r="I210" s="1225" t="b">
        <v>0</v>
      </c>
      <c r="J210" s="1133"/>
    </row>
    <row r="211" spans="1:14" ht="15.75" thickBot="1" x14ac:dyDescent="0.3">
      <c r="C211" s="1197"/>
      <c r="D211" s="1152"/>
      <c r="E211" s="1152"/>
      <c r="F211" s="1159"/>
      <c r="G211" s="1152"/>
      <c r="H211" s="1159"/>
      <c r="I211" s="1159"/>
      <c r="J211" s="1159"/>
      <c r="K211" s="1197"/>
      <c r="L211" s="1152"/>
    </row>
    <row r="212" spans="1:14" ht="16.149999999999999" customHeight="1" x14ac:dyDescent="0.25">
      <c r="C212" s="1143"/>
      <c r="D212" s="1143"/>
      <c r="F212" s="1143"/>
      <c r="G212" s="1143"/>
      <c r="H212" s="1143"/>
      <c r="I212" s="1143"/>
      <c r="J212" s="1143"/>
      <c r="K212" s="1143"/>
      <c r="L212" s="1143"/>
      <c r="M212" s="1165"/>
    </row>
    <row r="213" spans="1:14" ht="16.149999999999999" customHeight="1" x14ac:dyDescent="0.25">
      <c r="B213" s="1131" t="s">
        <v>980</v>
      </c>
      <c r="C213" s="1132" t="s">
        <v>982</v>
      </c>
      <c r="D213" s="1132"/>
      <c r="E213" s="1132"/>
      <c r="F213" s="1133"/>
      <c r="G213" s="1133"/>
      <c r="H213" s="1133"/>
      <c r="I213" s="1133"/>
      <c r="J213" s="1133"/>
      <c r="K213" s="1133"/>
      <c r="L213" s="1134" t="s">
        <v>990</v>
      </c>
      <c r="M213" s="396">
        <v>0</v>
      </c>
    </row>
    <row r="214" spans="1:14" ht="9.75" customHeight="1" x14ac:dyDescent="0.25">
      <c r="A214" s="1628"/>
      <c r="B214" s="1628"/>
      <c r="C214" s="1628"/>
      <c r="D214" s="1628"/>
      <c r="E214" s="1628"/>
      <c r="F214" s="1628"/>
      <c r="G214" s="1628"/>
      <c r="H214" s="1628"/>
      <c r="I214" s="1628"/>
      <c r="J214" s="1628"/>
      <c r="K214" s="1628"/>
      <c r="L214" s="1156"/>
      <c r="M214" s="1200"/>
    </row>
    <row r="215" spans="1:14" ht="39" customHeight="1" x14ac:dyDescent="0.25">
      <c r="C215" s="1165"/>
      <c r="D215" s="1628" t="s">
        <v>981</v>
      </c>
      <c r="E215" s="1629"/>
      <c r="F215" s="1629"/>
      <c r="G215" s="1629"/>
      <c r="H215" s="1629"/>
      <c r="I215" s="1629"/>
      <c r="J215" s="1629"/>
      <c r="K215" s="1629"/>
      <c r="L215" s="1165"/>
      <c r="M215" s="1201"/>
    </row>
    <row r="216" spans="1:14" ht="13.5" customHeight="1" x14ac:dyDescent="0.25">
      <c r="C216" s="1165"/>
      <c r="D216" s="1198" t="s">
        <v>1064</v>
      </c>
      <c r="L216" s="1165"/>
      <c r="M216" s="1201"/>
    </row>
    <row r="217" spans="1:14" ht="8.25" customHeight="1" x14ac:dyDescent="0.25">
      <c r="C217" s="1165"/>
      <c r="D217" s="1198"/>
      <c r="L217" s="1165"/>
      <c r="M217" s="1201"/>
    </row>
    <row r="218" spans="1:14" x14ac:dyDescent="0.25">
      <c r="C218" s="1165"/>
      <c r="F218" s="395" t="s">
        <v>35</v>
      </c>
      <c r="G218" s="371" t="s">
        <v>1065</v>
      </c>
      <c r="H218" s="1165"/>
      <c r="I218" s="1165"/>
      <c r="J218" s="1165"/>
      <c r="K218" s="1165"/>
      <c r="L218" s="1165"/>
      <c r="M218" s="1201"/>
    </row>
    <row r="219" spans="1:14" x14ac:dyDescent="0.25">
      <c r="C219" s="1165"/>
      <c r="F219" s="395" t="s">
        <v>35</v>
      </c>
      <c r="G219" s="1165" t="s">
        <v>1066</v>
      </c>
      <c r="H219" s="1165"/>
      <c r="I219" s="1165"/>
      <c r="J219" s="1165"/>
      <c r="K219" s="1165"/>
      <c r="L219" s="1165"/>
      <c r="M219" s="1201"/>
    </row>
    <row r="220" spans="1:14" ht="15.75" thickBot="1" x14ac:dyDescent="0.3">
      <c r="C220" s="1159"/>
      <c r="D220" s="1152"/>
      <c r="E220" s="1152"/>
      <c r="F220" s="1159"/>
      <c r="G220" s="1159"/>
      <c r="H220" s="1159"/>
      <c r="I220" s="1159"/>
      <c r="J220" s="1159"/>
      <c r="K220" s="1159"/>
      <c r="L220" s="1159"/>
      <c r="M220" s="1201"/>
    </row>
    <row r="221" spans="1:14" x14ac:dyDescent="0.25">
      <c r="C221" s="1143"/>
      <c r="D221" s="1133"/>
      <c r="E221" s="1143"/>
      <c r="F221" s="1143"/>
      <c r="G221" s="1143"/>
      <c r="H221" s="1143"/>
      <c r="I221" s="1143"/>
      <c r="J221" s="1143"/>
      <c r="K221" s="1143"/>
      <c r="M221" s="1201"/>
    </row>
    <row r="222" spans="1:14" ht="16.149999999999999" customHeight="1" x14ac:dyDescent="0.25">
      <c r="B222" s="1131" t="s">
        <v>983</v>
      </c>
      <c r="C222" s="1132" t="s">
        <v>987</v>
      </c>
      <c r="D222" s="1132"/>
      <c r="E222" s="1132"/>
      <c r="F222" s="1133"/>
      <c r="G222" s="1133"/>
      <c r="H222" s="1133"/>
      <c r="I222" s="1133"/>
      <c r="J222" s="1133"/>
      <c r="K222" s="1133"/>
      <c r="L222" s="1134" t="s">
        <v>991</v>
      </c>
      <c r="M222" s="1226">
        <f>IF(AND(M226,M227)=TRUE,6,IF(M226,3,IF(M227,3,0)))</f>
        <v>0</v>
      </c>
    </row>
    <row r="223" spans="1:14" ht="9.75" customHeight="1" x14ac:dyDescent="0.25">
      <c r="A223" s="1628"/>
      <c r="B223" s="1628"/>
      <c r="C223" s="1628"/>
      <c r="D223" s="1628"/>
      <c r="E223" s="1628"/>
      <c r="F223" s="1628"/>
      <c r="G223" s="1628"/>
      <c r="H223" s="1628"/>
      <c r="I223" s="1628"/>
      <c r="J223" s="1628"/>
      <c r="K223" s="1628"/>
      <c r="L223" s="1237"/>
      <c r="M223" s="1236"/>
      <c r="N223" s="1238"/>
    </row>
    <row r="224" spans="1:14" ht="14.25" customHeight="1" x14ac:dyDescent="0.25">
      <c r="C224" s="1628" t="s">
        <v>1048</v>
      </c>
      <c r="D224" s="1628"/>
      <c r="E224" s="1628"/>
      <c r="F224" s="1628"/>
      <c r="G224" s="1628"/>
      <c r="H224" s="1628"/>
      <c r="I224" s="1628"/>
      <c r="J224" s="1628"/>
      <c r="L224" s="1236"/>
      <c r="M224" s="1238"/>
      <c r="N224" s="1238"/>
    </row>
    <row r="225" spans="2:14" ht="13.5" customHeight="1" x14ac:dyDescent="0.25">
      <c r="C225" s="1165"/>
      <c r="D225" s="1198"/>
      <c r="L225" s="1236"/>
      <c r="M225" s="1238"/>
      <c r="N225" s="1238"/>
    </row>
    <row r="226" spans="2:14" ht="13.5" customHeight="1" x14ac:dyDescent="0.25">
      <c r="C226" s="1165"/>
      <c r="D226" s="1198"/>
      <c r="E226" s="1199" t="s">
        <v>985</v>
      </c>
      <c r="L226" s="1165"/>
      <c r="M226" s="1224" t="b">
        <v>0</v>
      </c>
    </row>
    <row r="227" spans="2:14" ht="13.5" customHeight="1" x14ac:dyDescent="0.25">
      <c r="C227" s="1165"/>
      <c r="D227" s="1198"/>
      <c r="E227" s="371" t="s">
        <v>986</v>
      </c>
      <c r="L227" s="1165"/>
      <c r="M227" s="1224" t="b">
        <v>0</v>
      </c>
    </row>
    <row r="228" spans="2:14" ht="15.75" thickBot="1" x14ac:dyDescent="0.3">
      <c r="C228" s="1159"/>
      <c r="D228" s="1152"/>
      <c r="E228" s="1152"/>
      <c r="F228" s="1152"/>
      <c r="G228" s="1159"/>
      <c r="H228" s="1159"/>
      <c r="I228" s="1159"/>
      <c r="J228" s="1159"/>
      <c r="K228" s="1159"/>
      <c r="L228" s="1159"/>
    </row>
    <row r="229" spans="2:14" x14ac:dyDescent="0.25">
      <c r="C229" s="1165"/>
      <c r="G229" s="1165"/>
      <c r="H229" s="1165"/>
      <c r="I229" s="1165"/>
      <c r="J229" s="1165"/>
      <c r="K229" s="1165"/>
      <c r="L229" s="1165"/>
    </row>
    <row r="230" spans="2:14" x14ac:dyDescent="0.25">
      <c r="B230" s="1131" t="s">
        <v>988</v>
      </c>
      <c r="C230" s="1132" t="s">
        <v>1045</v>
      </c>
      <c r="G230" s="1165"/>
      <c r="H230" s="1165"/>
      <c r="I230" s="1165"/>
      <c r="J230" s="1165"/>
      <c r="K230" s="1165"/>
      <c r="L230" s="1134" t="s">
        <v>991</v>
      </c>
      <c r="M230" s="387">
        <f>IF(H234,3,IF(H235,5,0))</f>
        <v>0</v>
      </c>
    </row>
    <row r="231" spans="2:14" x14ac:dyDescent="0.25">
      <c r="C231" s="1165"/>
      <c r="G231" s="1165"/>
      <c r="H231" s="1165"/>
      <c r="I231" s="1165"/>
      <c r="J231" s="1165"/>
      <c r="K231" s="1165"/>
      <c r="L231" s="1165"/>
      <c r="M231" s="1224"/>
    </row>
    <row r="232" spans="2:14" ht="30" customHeight="1" x14ac:dyDescent="0.25">
      <c r="C232" s="1628" t="s">
        <v>1067</v>
      </c>
      <c r="D232" s="1628"/>
      <c r="E232" s="1628"/>
      <c r="F232" s="1628"/>
      <c r="G232" s="1628"/>
      <c r="H232" s="1628"/>
      <c r="I232" s="1628"/>
      <c r="J232" s="1628"/>
      <c r="K232" s="1165"/>
      <c r="L232" s="1165"/>
      <c r="M232" s="1224"/>
    </row>
    <row r="233" spans="2:14" ht="10.9" customHeight="1" x14ac:dyDescent="0.25">
      <c r="C233" s="1165"/>
      <c r="G233" s="1165"/>
      <c r="H233" s="1225"/>
      <c r="I233" s="1225"/>
      <c r="J233" s="1165"/>
      <c r="K233" s="1165"/>
      <c r="L233" s="1165"/>
      <c r="M233" s="1224"/>
    </row>
    <row r="234" spans="2:14" x14ac:dyDescent="0.25">
      <c r="D234" s="1165"/>
      <c r="E234" s="1231" t="s">
        <v>1046</v>
      </c>
      <c r="G234" s="1165"/>
      <c r="H234" s="1225" t="b">
        <v>0</v>
      </c>
      <c r="I234" s="1225"/>
      <c r="J234" s="1236"/>
      <c r="K234" s="1236"/>
      <c r="L234" s="1165"/>
    </row>
    <row r="235" spans="2:14" ht="17.45" customHeight="1" x14ac:dyDescent="0.25">
      <c r="C235" s="1165"/>
      <c r="E235" s="1231" t="s">
        <v>1047</v>
      </c>
      <c r="G235" s="1165"/>
      <c r="H235" s="1225" t="b">
        <v>0</v>
      </c>
      <c r="I235" s="1225"/>
      <c r="J235" s="1236"/>
      <c r="K235" s="1236"/>
      <c r="L235" s="1165"/>
    </row>
    <row r="236" spans="2:14" ht="17.45" customHeight="1" thickBot="1" x14ac:dyDescent="0.3">
      <c r="C236" s="1159"/>
      <c r="D236" s="1152"/>
      <c r="E236" s="1235"/>
      <c r="F236" s="1152"/>
      <c r="G236" s="1159"/>
      <c r="H236" s="1159"/>
      <c r="I236" s="1159"/>
      <c r="J236" s="1159"/>
      <c r="K236" s="1159"/>
      <c r="L236" s="1159"/>
    </row>
    <row r="237" spans="2:14" x14ac:dyDescent="0.25">
      <c r="C237" s="1165"/>
      <c r="G237" s="1165"/>
      <c r="H237" s="1165"/>
      <c r="I237" s="1165"/>
      <c r="J237" s="1165"/>
      <c r="K237" s="1165"/>
      <c r="L237" s="1165"/>
    </row>
    <row r="238" spans="2:14" x14ac:dyDescent="0.25">
      <c r="B238" s="1131" t="s">
        <v>1053</v>
      </c>
      <c r="C238" s="1132" t="s">
        <v>1054</v>
      </c>
      <c r="D238" s="1132"/>
      <c r="F238" s="1133"/>
      <c r="G238" s="1133"/>
      <c r="L238" s="1134" t="s">
        <v>990</v>
      </c>
      <c r="M238" s="392">
        <v>0</v>
      </c>
    </row>
    <row r="239" spans="2:14" ht="7.5" customHeight="1" x14ac:dyDescent="0.25">
      <c r="B239" s="1131"/>
      <c r="C239" s="1132"/>
      <c r="D239" s="1132"/>
      <c r="F239" s="1133"/>
      <c r="G239" s="1133"/>
      <c r="H239" s="1133"/>
      <c r="I239" s="1133"/>
      <c r="J239" s="1133"/>
      <c r="K239" s="1133"/>
      <c r="L239" s="1191"/>
      <c r="M239" s="1135"/>
    </row>
    <row r="240" spans="2:14" ht="27" customHeight="1" x14ac:dyDescent="0.25">
      <c r="C240" s="1628" t="s">
        <v>989</v>
      </c>
      <c r="D240" s="1628"/>
      <c r="E240" s="1628"/>
      <c r="F240" s="1628"/>
      <c r="G240" s="1628"/>
      <c r="H240" s="1628"/>
      <c r="I240" s="1628"/>
      <c r="J240" s="1628"/>
      <c r="K240" s="1628"/>
      <c r="L240" s="1156"/>
      <c r="M240" s="1223"/>
    </row>
    <row r="241" spans="2:13" ht="15.75" thickBot="1" x14ac:dyDescent="0.3">
      <c r="B241" s="1131"/>
      <c r="C241" s="1154"/>
      <c r="D241" s="1154"/>
      <c r="E241" s="1152"/>
      <c r="F241" s="1197"/>
      <c r="G241" s="1197"/>
      <c r="H241" s="1152"/>
      <c r="I241" s="1152"/>
      <c r="J241" s="1152"/>
      <c r="K241" s="1152"/>
      <c r="L241" s="1239"/>
    </row>
    <row r="242" spans="2:13" x14ac:dyDescent="0.25">
      <c r="B242" s="1131"/>
      <c r="C242" s="1132"/>
      <c r="D242" s="1132"/>
      <c r="F242" s="1133"/>
      <c r="G242" s="1133"/>
      <c r="L242" s="1134"/>
    </row>
    <row r="243" spans="2:13" x14ac:dyDescent="0.25">
      <c r="B243" s="1131" t="s">
        <v>1055</v>
      </c>
      <c r="C243" s="1132" t="s">
        <v>1056</v>
      </c>
      <c r="G243" s="1165"/>
      <c r="H243" s="1165"/>
      <c r="I243" s="1165"/>
      <c r="J243" s="1165"/>
      <c r="K243" s="1165"/>
      <c r="L243" s="1134" t="s">
        <v>990</v>
      </c>
      <c r="M243" s="392">
        <v>0</v>
      </c>
    </row>
    <row r="244" spans="2:13" x14ac:dyDescent="0.25">
      <c r="C244" s="1165"/>
      <c r="G244" s="1165"/>
      <c r="H244" s="1165"/>
      <c r="I244" s="1165"/>
      <c r="J244" s="1165"/>
      <c r="K244" s="1165"/>
      <c r="L244" s="1165"/>
    </row>
    <row r="245" spans="2:13" ht="36.6" customHeight="1" x14ac:dyDescent="0.25">
      <c r="C245" s="1628" t="s">
        <v>1068</v>
      </c>
      <c r="D245" s="1628"/>
      <c r="E245" s="1628"/>
      <c r="F245" s="1628"/>
      <c r="G245" s="1628"/>
      <c r="H245" s="1628"/>
      <c r="I245" s="1628"/>
      <c r="J245" s="1628"/>
      <c r="K245" s="1628"/>
    </row>
    <row r="246" spans="2:13" ht="15.75" thickBot="1" x14ac:dyDescent="0.3"/>
    <row r="247" spans="2:13" ht="28.5" customHeight="1" thickTop="1" thickBot="1" x14ac:dyDescent="0.3">
      <c r="B247" s="1202"/>
      <c r="C247" s="1203" t="s">
        <v>1044</v>
      </c>
      <c r="D247" s="1203"/>
      <c r="E247" s="1202"/>
      <c r="F247" s="1202"/>
      <c r="G247" s="1202"/>
      <c r="H247" s="1202"/>
      <c r="I247" s="1202"/>
      <c r="J247" s="1202"/>
      <c r="K247" s="1202"/>
      <c r="L247" s="1202"/>
      <c r="M247" s="1204">
        <f>SUM(M243,M238,M230,M222,M213,M202,M196,M189,M184,M179,M168,M173,M152,M144,M138,M125,M117,M106,M92,M80,M70,M59,M33,M26,M12, M160)</f>
        <v>0</v>
      </c>
    </row>
    <row r="248" spans="2:13" ht="15.75" thickTop="1" x14ac:dyDescent="0.25"/>
  </sheetData>
  <sheetProtection formatCells="0" formatColumns="0" formatRows="0"/>
  <mergeCells count="51">
    <mergeCell ref="E121:F121"/>
    <mergeCell ref="C108:M108"/>
    <mergeCell ref="I111:J111"/>
    <mergeCell ref="I112:J112"/>
    <mergeCell ref="I113:J113"/>
    <mergeCell ref="A1:M1"/>
    <mergeCell ref="B2:M2"/>
    <mergeCell ref="B5:M5"/>
    <mergeCell ref="B6:E6"/>
    <mergeCell ref="F6:H6"/>
    <mergeCell ref="C146:M146"/>
    <mergeCell ref="E148:L148"/>
    <mergeCell ref="C154:M154"/>
    <mergeCell ref="E156:L156"/>
    <mergeCell ref="C162:K162"/>
    <mergeCell ref="C35:M36"/>
    <mergeCell ref="I87:J87"/>
    <mergeCell ref="I88:J88"/>
    <mergeCell ref="I89:J89"/>
    <mergeCell ref="C140:M140"/>
    <mergeCell ref="E62:L62"/>
    <mergeCell ref="E84:L84"/>
    <mergeCell ref="E72:L72"/>
    <mergeCell ref="E74:K77"/>
    <mergeCell ref="C82:M82"/>
    <mergeCell ref="I99:J99"/>
    <mergeCell ref="I100:J100"/>
    <mergeCell ref="I101:J101"/>
    <mergeCell ref="I103:J103"/>
    <mergeCell ref="C94:M94"/>
    <mergeCell ref="E96:L96"/>
    <mergeCell ref="B8:M8"/>
    <mergeCell ref="L10:L11"/>
    <mergeCell ref="M10:M11"/>
    <mergeCell ref="E16:L16"/>
    <mergeCell ref="E30:F30"/>
    <mergeCell ref="F23:H23"/>
    <mergeCell ref="E193:L193"/>
    <mergeCell ref="C204:K204"/>
    <mergeCell ref="C245:K245"/>
    <mergeCell ref="E164:L164"/>
    <mergeCell ref="C170:K170"/>
    <mergeCell ref="C175:K175"/>
    <mergeCell ref="C181:K181"/>
    <mergeCell ref="C186:K186"/>
    <mergeCell ref="C240:K240"/>
    <mergeCell ref="A214:K214"/>
    <mergeCell ref="D215:K215"/>
    <mergeCell ref="C232:J232"/>
    <mergeCell ref="A223:K223"/>
    <mergeCell ref="C224:J224"/>
  </mergeCells>
  <dataValidations count="4">
    <dataValidation allowBlank="1" showErrorMessage="1" sqref="M16"/>
    <dataValidation type="list" allowBlank="1" showInputMessage="1" showErrorMessage="1" sqref="D164:D165">
      <formula1>location_eff</formula1>
    </dataValidation>
    <dataValidation type="list" allowBlank="1" showInputMessage="1" showErrorMessage="1" sqref="L56">
      <formula1>$D$16:$D$17</formula1>
    </dataValidation>
    <dataValidation type="list" allowBlank="1" showInputMessage="1" showErrorMessage="1" sqref="F228:F244">
      <formula1>$D$28:$D$29</formula1>
    </dataValidation>
  </dataValidations>
  <hyperlinks>
    <hyperlink ref="F6" r:id="rId1" display="2016 Bond/Tax Credit Polices"/>
    <hyperlink ref="F6:H6" r:id="rId2" display="2017 Bond/Tax Credit Polices"/>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5570" r:id="rId6" name="Check Box 34">
              <controlPr defaultSize="0" autoFill="0" autoLine="0" autoPict="0">
                <anchor moveWithCells="1">
                  <from>
                    <xdr:col>3</xdr:col>
                    <xdr:colOff>9525</xdr:colOff>
                    <xdr:row>233</xdr:row>
                    <xdr:rowOff>38100</xdr:rowOff>
                  </from>
                  <to>
                    <xdr:col>3</xdr:col>
                    <xdr:colOff>190500</xdr:colOff>
                    <xdr:row>233</xdr:row>
                    <xdr:rowOff>171450</xdr:rowOff>
                  </to>
                </anchor>
              </controlPr>
            </control>
          </mc:Choice>
        </mc:AlternateContent>
        <mc:AlternateContent xmlns:mc="http://schemas.openxmlformats.org/markup-compatibility/2006">
          <mc:Choice Requires="x14">
            <control shapeId="65572" r:id="rId7" name="Check Box 36">
              <controlPr defaultSize="0" autoFill="0" autoLine="0" autoPict="0">
                <anchor moveWithCells="1">
                  <from>
                    <xdr:col>3</xdr:col>
                    <xdr:colOff>9525</xdr:colOff>
                    <xdr:row>234</xdr:row>
                    <xdr:rowOff>57150</xdr:rowOff>
                  </from>
                  <to>
                    <xdr:col>3</xdr:col>
                    <xdr:colOff>190500</xdr:colOff>
                    <xdr:row>234</xdr:row>
                    <xdr:rowOff>180975</xdr:rowOff>
                  </to>
                </anchor>
              </controlPr>
            </control>
          </mc:Choice>
        </mc:AlternateContent>
        <mc:AlternateContent xmlns:mc="http://schemas.openxmlformats.org/markup-compatibility/2006">
          <mc:Choice Requires="x14">
            <control shapeId="65573" r:id="rId8" name="Check Box 37">
              <controlPr defaultSize="0" autoFill="0" autoLine="0" autoPict="0">
                <anchor moveWithCells="1">
                  <from>
                    <xdr:col>4</xdr:col>
                    <xdr:colOff>523875</xdr:colOff>
                    <xdr:row>197</xdr:row>
                    <xdr:rowOff>57150</xdr:rowOff>
                  </from>
                  <to>
                    <xdr:col>4</xdr:col>
                    <xdr:colOff>704850</xdr:colOff>
                    <xdr:row>197</xdr:row>
                    <xdr:rowOff>200025</xdr:rowOff>
                  </to>
                </anchor>
              </controlPr>
            </control>
          </mc:Choice>
        </mc:AlternateContent>
        <mc:AlternateContent xmlns:mc="http://schemas.openxmlformats.org/markup-compatibility/2006">
          <mc:Choice Requires="x14">
            <control shapeId="65574" r:id="rId9" name="Check Box 38">
              <controlPr defaultSize="0" autoFill="0" autoLine="0" autoPict="0">
                <anchor moveWithCells="1">
                  <from>
                    <xdr:col>4</xdr:col>
                    <xdr:colOff>523875</xdr:colOff>
                    <xdr:row>198</xdr:row>
                    <xdr:rowOff>28575</xdr:rowOff>
                  </from>
                  <to>
                    <xdr:col>4</xdr:col>
                    <xdr:colOff>704850</xdr:colOff>
                    <xdr:row>199</xdr:row>
                    <xdr:rowOff>0</xdr:rowOff>
                  </to>
                </anchor>
              </controlPr>
            </control>
          </mc:Choice>
        </mc:AlternateContent>
        <mc:AlternateContent xmlns:mc="http://schemas.openxmlformats.org/markup-compatibility/2006">
          <mc:Choice Requires="x14">
            <control shapeId="65575" r:id="rId10" name="Check Box 39">
              <controlPr defaultSize="0" autoFill="0" autoLine="0" autoPict="0">
                <anchor moveWithCells="1">
                  <from>
                    <xdr:col>4</xdr:col>
                    <xdr:colOff>523875</xdr:colOff>
                    <xdr:row>206</xdr:row>
                    <xdr:rowOff>9525</xdr:rowOff>
                  </from>
                  <to>
                    <xdr:col>4</xdr:col>
                    <xdr:colOff>704850</xdr:colOff>
                    <xdr:row>206</xdr:row>
                    <xdr:rowOff>142875</xdr:rowOff>
                  </to>
                </anchor>
              </controlPr>
            </control>
          </mc:Choice>
        </mc:AlternateContent>
        <mc:AlternateContent xmlns:mc="http://schemas.openxmlformats.org/markup-compatibility/2006">
          <mc:Choice Requires="x14">
            <control shapeId="65576" r:id="rId11" name="Check Box 40">
              <controlPr defaultSize="0" autoFill="0" autoLine="0" autoPict="0">
                <anchor moveWithCells="1">
                  <from>
                    <xdr:col>4</xdr:col>
                    <xdr:colOff>523875</xdr:colOff>
                    <xdr:row>207</xdr:row>
                    <xdr:rowOff>19050</xdr:rowOff>
                  </from>
                  <to>
                    <xdr:col>4</xdr:col>
                    <xdr:colOff>704850</xdr:colOff>
                    <xdr:row>207</xdr:row>
                    <xdr:rowOff>142875</xdr:rowOff>
                  </to>
                </anchor>
              </controlPr>
            </control>
          </mc:Choice>
        </mc:AlternateContent>
        <mc:AlternateContent xmlns:mc="http://schemas.openxmlformats.org/markup-compatibility/2006">
          <mc:Choice Requires="x14">
            <control shapeId="65579" r:id="rId12" name="Check Box 43">
              <controlPr defaultSize="0" autoFill="0" autoLine="0" autoPict="0">
                <anchor moveWithCells="1">
                  <from>
                    <xdr:col>4</xdr:col>
                    <xdr:colOff>523875</xdr:colOff>
                    <xdr:row>204</xdr:row>
                    <xdr:rowOff>9525</xdr:rowOff>
                  </from>
                  <to>
                    <xdr:col>4</xdr:col>
                    <xdr:colOff>704850</xdr:colOff>
                    <xdr:row>204</xdr:row>
                    <xdr:rowOff>142875</xdr:rowOff>
                  </to>
                </anchor>
              </controlPr>
            </control>
          </mc:Choice>
        </mc:AlternateContent>
        <mc:AlternateContent xmlns:mc="http://schemas.openxmlformats.org/markup-compatibility/2006">
          <mc:Choice Requires="x14">
            <control shapeId="65580" r:id="rId13" name="Check Box 44">
              <controlPr defaultSize="0" autoFill="0" autoLine="0" autoPict="0">
                <anchor moveWithCells="1">
                  <from>
                    <xdr:col>4</xdr:col>
                    <xdr:colOff>523875</xdr:colOff>
                    <xdr:row>205</xdr:row>
                    <xdr:rowOff>9525</xdr:rowOff>
                  </from>
                  <to>
                    <xdr:col>4</xdr:col>
                    <xdr:colOff>704850</xdr:colOff>
                    <xdr:row>205</xdr:row>
                    <xdr:rowOff>133350</xdr:rowOff>
                  </to>
                </anchor>
              </controlPr>
            </control>
          </mc:Choice>
        </mc:AlternateContent>
        <mc:AlternateContent xmlns:mc="http://schemas.openxmlformats.org/markup-compatibility/2006">
          <mc:Choice Requires="x14">
            <control shapeId="65587" r:id="rId14" name="Check Box 51">
              <controlPr defaultSize="0" autoFill="0" autoLine="0" autoPict="0">
                <anchor moveWithCells="1">
                  <from>
                    <xdr:col>4</xdr:col>
                    <xdr:colOff>533400</xdr:colOff>
                    <xdr:row>208</xdr:row>
                    <xdr:rowOff>9525</xdr:rowOff>
                  </from>
                  <to>
                    <xdr:col>4</xdr:col>
                    <xdr:colOff>714375</xdr:colOff>
                    <xdr:row>208</xdr:row>
                    <xdr:rowOff>142875</xdr:rowOff>
                  </to>
                </anchor>
              </controlPr>
            </control>
          </mc:Choice>
        </mc:AlternateContent>
        <mc:AlternateContent xmlns:mc="http://schemas.openxmlformats.org/markup-compatibility/2006">
          <mc:Choice Requires="x14">
            <control shapeId="65588" r:id="rId15" name="Check Box 52">
              <controlPr defaultSize="0" autoFill="0" autoLine="0" autoPict="0">
                <anchor moveWithCells="1">
                  <from>
                    <xdr:col>4</xdr:col>
                    <xdr:colOff>523875</xdr:colOff>
                    <xdr:row>209</xdr:row>
                    <xdr:rowOff>9525</xdr:rowOff>
                  </from>
                  <to>
                    <xdr:col>4</xdr:col>
                    <xdr:colOff>704850</xdr:colOff>
                    <xdr:row>209</xdr:row>
                    <xdr:rowOff>133350</xdr:rowOff>
                  </to>
                </anchor>
              </controlPr>
            </control>
          </mc:Choice>
        </mc:AlternateContent>
        <mc:AlternateContent xmlns:mc="http://schemas.openxmlformats.org/markup-compatibility/2006">
          <mc:Choice Requires="x14">
            <control shapeId="65592" r:id="rId16" name="Check Box 56">
              <controlPr defaultSize="0" autoFill="0" autoLine="0" autoPict="0">
                <anchor moveWithCells="1">
                  <from>
                    <xdr:col>2</xdr:col>
                    <xdr:colOff>123825</xdr:colOff>
                    <xdr:row>225</xdr:row>
                    <xdr:rowOff>9525</xdr:rowOff>
                  </from>
                  <to>
                    <xdr:col>3</xdr:col>
                    <xdr:colOff>161925</xdr:colOff>
                    <xdr:row>225</xdr:row>
                    <xdr:rowOff>142875</xdr:rowOff>
                  </to>
                </anchor>
              </controlPr>
            </control>
          </mc:Choice>
        </mc:AlternateContent>
        <mc:AlternateContent xmlns:mc="http://schemas.openxmlformats.org/markup-compatibility/2006">
          <mc:Choice Requires="x14">
            <control shapeId="65593" r:id="rId17" name="Check Box 57">
              <controlPr defaultSize="0" autoFill="0" autoLine="0" autoPict="0">
                <anchor moveWithCells="1">
                  <from>
                    <xdr:col>2</xdr:col>
                    <xdr:colOff>123825</xdr:colOff>
                    <xdr:row>226</xdr:row>
                    <xdr:rowOff>38100</xdr:rowOff>
                  </from>
                  <to>
                    <xdr:col>3</xdr:col>
                    <xdr:colOff>161925</xdr:colOff>
                    <xdr:row>227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3">
        <x14:dataValidation type="list" allowBlank="1" showInputMessage="1" showErrorMessage="1">
          <x14:formula1>
            <xm:f>'hidden - ScoringLists'!$D$28:$D$29</xm:f>
          </x14:formula1>
          <xm:sqref>M213</xm:sqref>
        </x14:dataValidation>
        <x14:dataValidation type="list" allowBlank="1" showInputMessage="1" showErrorMessage="1">
          <x14:formula1>
            <xm:f>'hidden - ScoringLists'!$D$43:$D$44</xm:f>
          </x14:formula1>
          <xm:sqref>F218:F219</xm:sqref>
        </x14:dataValidation>
        <x14:dataValidation type="list" allowBlank="1" showInputMessage="1" showErrorMessage="1">
          <x14:formula1>
            <xm:f>'hidden - ScoringLists'!$B$14:$B$19</xm:f>
          </x14:formula1>
          <xm:sqref>E21:E22</xm:sqref>
        </x14:dataValidation>
        <x14:dataValidation type="list" allowBlank="1" showInputMessage="1" showErrorMessage="1">
          <x14:formula1>
            <xm:f>'hidden - ScoringLists'!$B$12:$B$13</xm:f>
          </x14:formula1>
          <xm:sqref>E20</xm:sqref>
        </x14:dataValidation>
        <x14:dataValidation type="list" allowBlank="1" showInputMessage="1">
          <x14:formula1>
            <xm:f>'hidden - ScoringLists'!$B$21:$B$32</xm:f>
          </x14:formula1>
          <xm:sqref>E30:F30</xm:sqref>
        </x14:dataValidation>
        <x14:dataValidation type="list" allowBlank="1" showInputMessage="1" showErrorMessage="1">
          <x14:formula1>
            <xm:f>'hidden - ScoringLists'!$D$18:$D$19</xm:f>
          </x14:formula1>
          <xm:sqref>E72:L72</xm:sqref>
        </x14:dataValidation>
        <x14:dataValidation type="list" allowBlank="1" showErrorMessage="1">
          <x14:formula1>
            <xm:f>'hidden - ScoringLists'!$B$3:$B$9</xm:f>
          </x14:formula1>
          <xm:sqref>E16:L16</xm:sqref>
        </x14:dataValidation>
        <x14:dataValidation type="list" allowBlank="1" showInputMessage="1" showErrorMessage="1">
          <x14:formula1>
            <xm:f>'hidden - ScoringLists'!$D$1:$D$6</xm:f>
          </x14:formula1>
          <xm:sqref>M12</xm:sqref>
        </x14:dataValidation>
        <x14:dataValidation type="list" allowBlank="1" showInputMessage="1" showErrorMessage="1">
          <x14:formula1>
            <xm:f>'hidden - ScoringLists'!$D$12:$D$13</xm:f>
          </x14:formula1>
          <xm:sqref>L42:L43 L54 M238 M125 M138 M144 M243</xm:sqref>
        </x14:dataValidation>
        <x14:dataValidation type="list" allowBlank="1" showInputMessage="1" showErrorMessage="1">
          <x14:formula1>
            <xm:f>'hidden - ScoringLists'!$D$16:$D$17</xm:f>
          </x14:formula1>
          <xm:sqref>L48:L49 L55</xm:sqref>
        </x14:dataValidation>
        <x14:dataValidation type="list" allowBlank="1" showInputMessage="1" showErrorMessage="1">
          <x14:formula1>
            <xm:f>'hidden - ScoringLists'!$B$36:$B$41</xm:f>
          </x14:formula1>
          <xm:sqref>E62:L62</xm:sqref>
        </x14:dataValidation>
        <x14:dataValidation type="list" allowBlank="1" showInputMessage="1" showErrorMessage="1">
          <x14:formula1>
            <xm:f>'hidden - ScoringLists'!#REF!</xm:f>
          </x14:formula1>
          <xm:sqref>E122:E124</xm:sqref>
        </x14:dataValidation>
        <x14:dataValidation type="list" allowBlank="1" showInputMessage="1" showErrorMessage="1">
          <x14:formula1>
            <xm:f>'hidden - ScoringLists'!$B$49:$B$56</xm:f>
          </x14:formula1>
          <xm:sqref>D96:L96</xm:sqref>
        </x14:dataValidation>
        <x14:dataValidation type="list" allowBlank="1" showInputMessage="1" showErrorMessage="1">
          <x14:formula1>
            <xm:f>'hidden - ScoringLists'!$B$59:$B$64</xm:f>
          </x14:formula1>
          <xm:sqref>E121:F121</xm:sqref>
        </x14:dataValidation>
        <x14:dataValidation type="list" allowBlank="1" showInputMessage="1" showErrorMessage="1">
          <x14:formula1>
            <xm:f>'hidden - ScoringLists'!$B$67:$B$71</xm:f>
          </x14:formula1>
          <xm:sqref>E156:L156</xm:sqref>
        </x14:dataValidation>
        <x14:dataValidation type="list" allowBlank="1" showInputMessage="1" showErrorMessage="1">
          <x14:formula1>
            <xm:f>'hidden - ScoringLists'!$D$45:$D$47</xm:f>
          </x14:formula1>
          <xm:sqref>M222</xm:sqref>
        </x14:dataValidation>
        <x14:dataValidation type="list" allowBlank="1" showInputMessage="1" showErrorMessage="1">
          <x14:formula1>
            <xm:f>'hidden - ScoringLists'!$B$44:$B$47</xm:f>
          </x14:formula1>
          <xm:sqref>E84:L84</xm:sqref>
        </x14:dataValidation>
        <x14:dataValidation type="list" allowBlank="1" showInputMessage="1" showErrorMessage="1">
          <x14:formula1>
            <xm:f>'hidden - ScoringLists'!$B$74:$B$76</xm:f>
          </x14:formula1>
          <xm:sqref>E164:L164</xm:sqref>
        </x14:dataValidation>
        <x14:dataValidation type="list" allowBlank="1" showInputMessage="1" showErrorMessage="1">
          <x14:formula1>
            <xm:f>'hidden - ScoringLists'!$B$79:$B$81</xm:f>
          </x14:formula1>
          <xm:sqref>E193:L193</xm:sqref>
        </x14:dataValidation>
        <x14:dataValidation type="list" allowBlank="1" showInputMessage="1" showErrorMessage="1">
          <x14:formula1>
            <xm:f>'hidden - ScoringLists'!$D$22:$D$23</xm:f>
          </x14:formula1>
          <xm:sqref>M184</xm:sqref>
        </x14:dataValidation>
        <x14:dataValidation type="list" allowBlank="1" showInputMessage="1" showErrorMessage="1">
          <x14:formula1>
            <xm:f>'[2]hidden - ScoringLists'!#REF!</xm:f>
          </x14:formula1>
          <xm:sqref>F165:L165 E157:L158</xm:sqref>
        </x14:dataValidation>
        <x14:dataValidation type="list" allowBlank="1" showInputMessage="1" showErrorMessage="1">
          <x14:formula1>
            <xm:f>'hidden - ScoringLists'!$D$1:$D$2</xm:f>
          </x14:formula1>
          <xm:sqref>M168</xm:sqref>
        </x14:dataValidation>
        <x14:dataValidation type="list" allowBlank="1" showInputMessage="1" showErrorMessage="1">
          <x14:formula1>
            <xm:f>'hidden - ScoringLists'!$D$25:$D$26</xm:f>
          </x14:formula1>
          <xm:sqref>M179 M173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127"/>
  <sheetViews>
    <sheetView workbookViewId="0">
      <selection activeCell="D18" sqref="D18:D19"/>
    </sheetView>
  </sheetViews>
  <sheetFormatPr defaultColWidth="9.140625" defaultRowHeight="15" x14ac:dyDescent="0.25"/>
  <cols>
    <col min="1" max="1" width="42" style="1199" customWidth="1"/>
    <col min="2" max="2" width="115" style="1199" bestFit="1" customWidth="1"/>
    <col min="3" max="16384" width="9.140625" style="1199"/>
  </cols>
  <sheetData>
    <row r="1" spans="1:4" x14ac:dyDescent="0.25">
      <c r="A1" s="1205"/>
      <c r="D1" s="1199">
        <v>0</v>
      </c>
    </row>
    <row r="2" spans="1:4" x14ac:dyDescent="0.25">
      <c r="D2" s="1199">
        <v>2</v>
      </c>
    </row>
    <row r="3" spans="1:4" x14ac:dyDescent="0.25">
      <c r="A3" s="1205" t="s">
        <v>582</v>
      </c>
      <c r="B3" s="1199" t="s">
        <v>585</v>
      </c>
      <c r="D3" s="1199">
        <v>4</v>
      </c>
    </row>
    <row r="4" spans="1:4" x14ac:dyDescent="0.25">
      <c r="A4" s="1199" t="s">
        <v>583</v>
      </c>
      <c r="B4" s="1199" t="s">
        <v>584</v>
      </c>
      <c r="D4" s="1199">
        <v>6</v>
      </c>
    </row>
    <row r="5" spans="1:4" x14ac:dyDescent="0.25">
      <c r="B5" s="1199" t="s">
        <v>788</v>
      </c>
      <c r="D5" s="1199">
        <v>8</v>
      </c>
    </row>
    <row r="6" spans="1:4" x14ac:dyDescent="0.25">
      <c r="B6" s="1199" t="s">
        <v>789</v>
      </c>
      <c r="D6" s="1199">
        <v>10</v>
      </c>
    </row>
    <row r="7" spans="1:4" x14ac:dyDescent="0.25">
      <c r="B7" s="1199" t="s">
        <v>790</v>
      </c>
    </row>
    <row r="8" spans="1:4" x14ac:dyDescent="0.25">
      <c r="B8" s="1199" t="s">
        <v>791</v>
      </c>
    </row>
    <row r="9" spans="1:4" x14ac:dyDescent="0.25">
      <c r="B9" s="1199" t="s">
        <v>792</v>
      </c>
    </row>
    <row r="12" spans="1:4" x14ac:dyDescent="0.25">
      <c r="A12" s="1205" t="s">
        <v>576</v>
      </c>
      <c r="B12" s="1206">
        <v>0</v>
      </c>
      <c r="D12" s="1199">
        <v>0</v>
      </c>
    </row>
    <row r="13" spans="1:4" x14ac:dyDescent="0.25">
      <c r="A13" s="1199" t="s">
        <v>577</v>
      </c>
      <c r="B13" s="1206">
        <v>0.1</v>
      </c>
      <c r="D13" s="1199">
        <v>5</v>
      </c>
    </row>
    <row r="14" spans="1:4" x14ac:dyDescent="0.25">
      <c r="B14" s="1206">
        <v>0</v>
      </c>
    </row>
    <row r="15" spans="1:4" x14ac:dyDescent="0.25">
      <c r="B15" s="1206">
        <v>0.3</v>
      </c>
    </row>
    <row r="16" spans="1:4" x14ac:dyDescent="0.25">
      <c r="B16" s="1206">
        <v>0.5</v>
      </c>
      <c r="D16" s="1199">
        <v>0</v>
      </c>
    </row>
    <row r="17" spans="1:13" x14ac:dyDescent="0.25">
      <c r="B17" s="1206">
        <v>0.7</v>
      </c>
      <c r="D17" s="1199">
        <v>10</v>
      </c>
    </row>
    <row r="18" spans="1:13" x14ac:dyDescent="0.25">
      <c r="B18" s="1206">
        <v>0.9</v>
      </c>
      <c r="D18" s="1199" t="s">
        <v>25</v>
      </c>
    </row>
    <row r="19" spans="1:13" x14ac:dyDescent="0.25">
      <c r="B19" s="1206">
        <v>1</v>
      </c>
      <c r="D19" s="1207" t="s">
        <v>39</v>
      </c>
    </row>
    <row r="20" spans="1:13" x14ac:dyDescent="0.25">
      <c r="D20" s="1207" t="s">
        <v>40</v>
      </c>
    </row>
    <row r="21" spans="1:13" x14ac:dyDescent="0.25">
      <c r="A21" s="1205" t="s">
        <v>36</v>
      </c>
      <c r="B21" s="1199" t="s">
        <v>25</v>
      </c>
    </row>
    <row r="22" spans="1:13" x14ac:dyDescent="0.25">
      <c r="B22" s="1208" t="s">
        <v>908</v>
      </c>
      <c r="D22" s="1199">
        <v>0</v>
      </c>
    </row>
    <row r="23" spans="1:13" x14ac:dyDescent="0.25">
      <c r="B23" s="1208" t="s">
        <v>909</v>
      </c>
      <c r="D23" s="1199">
        <v>1</v>
      </c>
    </row>
    <row r="24" spans="1:13" x14ac:dyDescent="0.25">
      <c r="B24" s="1208" t="s">
        <v>910</v>
      </c>
    </row>
    <row r="25" spans="1:13" x14ac:dyDescent="0.25">
      <c r="B25" s="1208" t="s">
        <v>1022</v>
      </c>
      <c r="D25" s="1199">
        <v>0</v>
      </c>
    </row>
    <row r="26" spans="1:13" x14ac:dyDescent="0.25">
      <c r="B26" s="1208" t="s">
        <v>911</v>
      </c>
      <c r="D26" s="1199">
        <v>3</v>
      </c>
    </row>
    <row r="27" spans="1:13" x14ac:dyDescent="0.25">
      <c r="B27" s="1208" t="s">
        <v>913</v>
      </c>
      <c r="M27" s="1199" t="e">
        <f>'hidden - ScoringLists'!A113E</f>
        <v>#NAME?</v>
      </c>
    </row>
    <row r="28" spans="1:13" x14ac:dyDescent="0.25">
      <c r="B28" s="1208" t="s">
        <v>912</v>
      </c>
      <c r="D28" s="1199">
        <v>0</v>
      </c>
    </row>
    <row r="29" spans="1:13" x14ac:dyDescent="0.25">
      <c r="B29" s="1208" t="s">
        <v>914</v>
      </c>
      <c r="D29" s="1199">
        <v>2</v>
      </c>
    </row>
    <row r="30" spans="1:13" x14ac:dyDescent="0.25">
      <c r="B30" s="1208" t="s">
        <v>916</v>
      </c>
      <c r="D30" s="1199">
        <v>0</v>
      </c>
    </row>
    <row r="31" spans="1:13" x14ac:dyDescent="0.25">
      <c r="B31" s="1208" t="s">
        <v>915</v>
      </c>
      <c r="D31" s="1199">
        <v>4</v>
      </c>
    </row>
    <row r="32" spans="1:13" x14ac:dyDescent="0.25">
      <c r="B32" s="1208" t="s">
        <v>917</v>
      </c>
      <c r="D32" s="1199">
        <v>8</v>
      </c>
    </row>
    <row r="34" spans="1:4" x14ac:dyDescent="0.25">
      <c r="A34" s="1208" t="s">
        <v>586</v>
      </c>
      <c r="B34" s="1208" t="s">
        <v>25</v>
      </c>
      <c r="D34" s="1199">
        <v>0</v>
      </c>
    </row>
    <row r="35" spans="1:4" x14ac:dyDescent="0.25">
      <c r="A35" s="1208"/>
      <c r="B35" s="1209" t="s">
        <v>796</v>
      </c>
      <c r="D35" s="1199">
        <v>1</v>
      </c>
    </row>
    <row r="36" spans="1:4" x14ac:dyDescent="0.25">
      <c r="A36" s="1208" t="s">
        <v>579</v>
      </c>
      <c r="B36" s="1208" t="s">
        <v>25</v>
      </c>
      <c r="D36" s="1199">
        <v>2</v>
      </c>
    </row>
    <row r="37" spans="1:4" x14ac:dyDescent="0.25">
      <c r="A37" s="1208" t="s">
        <v>589</v>
      </c>
      <c r="B37" s="1208" t="s">
        <v>1000</v>
      </c>
      <c r="D37" s="1199">
        <v>3</v>
      </c>
    </row>
    <row r="38" spans="1:4" x14ac:dyDescent="0.25">
      <c r="B38" s="1208" t="s">
        <v>1001</v>
      </c>
      <c r="D38" s="1199">
        <v>4</v>
      </c>
    </row>
    <row r="39" spans="1:4" x14ac:dyDescent="0.25">
      <c r="A39" s="1208"/>
      <c r="B39" s="1208" t="s">
        <v>1002</v>
      </c>
      <c r="D39" s="1199">
        <v>5</v>
      </c>
    </row>
    <row r="40" spans="1:4" x14ac:dyDescent="0.25">
      <c r="A40" s="1208"/>
      <c r="B40" s="1208" t="s">
        <v>1004</v>
      </c>
      <c r="D40" s="1199">
        <v>6</v>
      </c>
    </row>
    <row r="41" spans="1:4" x14ac:dyDescent="0.25">
      <c r="A41" s="1208"/>
      <c r="B41" s="1208" t="s">
        <v>1003</v>
      </c>
    </row>
    <row r="42" spans="1:4" x14ac:dyDescent="0.25">
      <c r="A42" s="1208"/>
      <c r="B42" s="1208"/>
    </row>
    <row r="43" spans="1:4" x14ac:dyDescent="0.25">
      <c r="A43" s="1208"/>
      <c r="B43" s="1208"/>
      <c r="D43" s="1199" t="s">
        <v>35</v>
      </c>
    </row>
    <row r="44" spans="1:4" ht="18.75" x14ac:dyDescent="0.3">
      <c r="A44" s="1199" t="s">
        <v>590</v>
      </c>
      <c r="B44" s="1199" t="s">
        <v>25</v>
      </c>
      <c r="D44" s="1210" t="s">
        <v>634</v>
      </c>
    </row>
    <row r="45" spans="1:4" x14ac:dyDescent="0.25">
      <c r="A45" s="1199" t="s">
        <v>591</v>
      </c>
      <c r="B45" s="1199" t="s">
        <v>592</v>
      </c>
      <c r="D45" s="1199">
        <v>0</v>
      </c>
    </row>
    <row r="46" spans="1:4" x14ac:dyDescent="0.25">
      <c r="B46" s="1199" t="s">
        <v>593</v>
      </c>
      <c r="D46" s="1199">
        <v>3</v>
      </c>
    </row>
    <row r="47" spans="1:4" x14ac:dyDescent="0.25">
      <c r="B47" s="1199" t="s">
        <v>594</v>
      </c>
      <c r="D47" s="1199">
        <v>6</v>
      </c>
    </row>
    <row r="49" spans="1:4" x14ac:dyDescent="0.25">
      <c r="A49" s="1199" t="s">
        <v>595</v>
      </c>
      <c r="B49" s="1199" t="s">
        <v>25</v>
      </c>
      <c r="D49" s="1199">
        <v>0</v>
      </c>
    </row>
    <row r="50" spans="1:4" x14ac:dyDescent="0.25">
      <c r="A50" s="1199" t="s">
        <v>596</v>
      </c>
      <c r="B50" s="1199" t="s">
        <v>597</v>
      </c>
      <c r="D50" s="1199">
        <v>3</v>
      </c>
    </row>
    <row r="51" spans="1:4" x14ac:dyDescent="0.25">
      <c r="B51" s="1199" t="s">
        <v>598</v>
      </c>
      <c r="D51" s="1199">
        <v>5</v>
      </c>
    </row>
    <row r="52" spans="1:4" x14ac:dyDescent="0.25">
      <c r="B52" s="1199" t="s">
        <v>599</v>
      </c>
    </row>
    <row r="53" spans="1:4" x14ac:dyDescent="0.25">
      <c r="B53" s="1199" t="s">
        <v>600</v>
      </c>
      <c r="D53" s="1199" t="s">
        <v>985</v>
      </c>
    </row>
    <row r="54" spans="1:4" x14ac:dyDescent="0.25">
      <c r="B54" s="1199" t="s">
        <v>601</v>
      </c>
      <c r="D54" s="1199" t="s">
        <v>985</v>
      </c>
    </row>
    <row r="55" spans="1:4" x14ac:dyDescent="0.25">
      <c r="B55" s="1199" t="s">
        <v>602</v>
      </c>
    </row>
    <row r="56" spans="1:4" x14ac:dyDescent="0.25">
      <c r="B56" s="1199" t="s">
        <v>603</v>
      </c>
    </row>
    <row r="59" spans="1:4" x14ac:dyDescent="0.25">
      <c r="A59" s="1199" t="s">
        <v>26</v>
      </c>
      <c r="B59" s="1199" t="s">
        <v>996</v>
      </c>
    </row>
    <row r="60" spans="1:4" x14ac:dyDescent="0.25">
      <c r="B60" s="1199" t="s">
        <v>995</v>
      </c>
    </row>
    <row r="61" spans="1:4" x14ac:dyDescent="0.25">
      <c r="B61" s="1199" t="s">
        <v>997</v>
      </c>
    </row>
    <row r="62" spans="1:4" x14ac:dyDescent="0.25">
      <c r="B62" s="1199" t="s">
        <v>994</v>
      </c>
    </row>
    <row r="63" spans="1:4" x14ac:dyDescent="0.25">
      <c r="B63" s="1199" t="s">
        <v>998</v>
      </c>
    </row>
    <row r="64" spans="1:4" x14ac:dyDescent="0.25">
      <c r="B64" s="1199" t="s">
        <v>932</v>
      </c>
    </row>
    <row r="65" spans="1:2" x14ac:dyDescent="0.25">
      <c r="A65" s="1208"/>
      <c r="B65" s="1208"/>
    </row>
    <row r="67" spans="1:2" x14ac:dyDescent="0.25">
      <c r="A67" s="1199" t="s">
        <v>604</v>
      </c>
      <c r="B67" s="1199" t="s">
        <v>25</v>
      </c>
    </row>
    <row r="68" spans="1:2" x14ac:dyDescent="0.25">
      <c r="A68" s="1199" t="s">
        <v>605</v>
      </c>
      <c r="B68" s="1199" t="s">
        <v>606</v>
      </c>
    </row>
    <row r="69" spans="1:2" x14ac:dyDescent="0.25">
      <c r="B69" s="1199" t="s">
        <v>607</v>
      </c>
    </row>
    <row r="70" spans="1:2" x14ac:dyDescent="0.25">
      <c r="B70" s="1199" t="s">
        <v>628</v>
      </c>
    </row>
    <row r="71" spans="1:2" x14ac:dyDescent="0.25">
      <c r="B71" s="1199" t="s">
        <v>949</v>
      </c>
    </row>
    <row r="74" spans="1:2" x14ac:dyDescent="0.25">
      <c r="A74" s="1208" t="s">
        <v>580</v>
      </c>
      <c r="B74" s="1199" t="s">
        <v>25</v>
      </c>
    </row>
    <row r="75" spans="1:2" x14ac:dyDescent="0.25">
      <c r="A75" s="1208" t="s">
        <v>581</v>
      </c>
      <c r="B75" s="1208" t="s">
        <v>1050</v>
      </c>
    </row>
    <row r="76" spans="1:2" x14ac:dyDescent="0.25">
      <c r="A76" s="1208"/>
      <c r="B76" s="1208" t="s">
        <v>1051</v>
      </c>
    </row>
    <row r="77" spans="1:2" x14ac:dyDescent="0.25">
      <c r="A77" s="1208"/>
      <c r="B77" s="1208"/>
    </row>
    <row r="78" spans="1:2" x14ac:dyDescent="0.25">
      <c r="A78" s="1208"/>
      <c r="B78" s="1208"/>
    </row>
    <row r="79" spans="1:2" x14ac:dyDescent="0.25">
      <c r="A79" s="1208" t="s">
        <v>29</v>
      </c>
      <c r="B79" s="1199" t="s">
        <v>25</v>
      </c>
    </row>
    <row r="80" spans="1:2" x14ac:dyDescent="0.25">
      <c r="A80" s="1208"/>
      <c r="B80" s="1208" t="s">
        <v>968</v>
      </c>
    </row>
    <row r="81" spans="1:2" x14ac:dyDescent="0.25">
      <c r="A81" s="1208"/>
      <c r="B81" s="1208" t="s">
        <v>969</v>
      </c>
    </row>
    <row r="84" spans="1:2" x14ac:dyDescent="0.25">
      <c r="A84" s="1199" t="s">
        <v>692</v>
      </c>
      <c r="B84" s="1211">
        <v>0</v>
      </c>
    </row>
    <row r="85" spans="1:2" x14ac:dyDescent="0.25">
      <c r="B85" s="1211">
        <v>0.1</v>
      </c>
    </row>
    <row r="87" spans="1:2" x14ac:dyDescent="0.25">
      <c r="A87" s="1199" t="s">
        <v>693</v>
      </c>
      <c r="B87" s="1211">
        <v>0</v>
      </c>
    </row>
    <row r="88" spans="1:2" x14ac:dyDescent="0.25">
      <c r="B88" s="1211">
        <v>0.3</v>
      </c>
    </row>
    <row r="89" spans="1:2" x14ac:dyDescent="0.25">
      <c r="B89" s="1211">
        <v>0.5</v>
      </c>
    </row>
    <row r="90" spans="1:2" x14ac:dyDescent="0.25">
      <c r="B90" s="1211">
        <v>0.7</v>
      </c>
    </row>
    <row r="91" spans="1:2" x14ac:dyDescent="0.25">
      <c r="B91" s="1211">
        <v>1</v>
      </c>
    </row>
    <row r="93" spans="1:2" x14ac:dyDescent="0.25">
      <c r="A93" s="1199" t="s">
        <v>694</v>
      </c>
      <c r="B93" s="1211">
        <v>1</v>
      </c>
    </row>
    <row r="94" spans="1:2" x14ac:dyDescent="0.25">
      <c r="B94" s="1211">
        <v>0.9</v>
      </c>
    </row>
    <row r="95" spans="1:2" x14ac:dyDescent="0.25">
      <c r="B95" s="1211">
        <v>0.7</v>
      </c>
    </row>
    <row r="96" spans="1:2" x14ac:dyDescent="0.25">
      <c r="B96" s="1211">
        <v>0.5</v>
      </c>
    </row>
    <row r="97" spans="1:2" x14ac:dyDescent="0.25">
      <c r="B97" s="1211">
        <v>0.3</v>
      </c>
    </row>
    <row r="98" spans="1:2" x14ac:dyDescent="0.25">
      <c r="B98" s="1211">
        <v>0</v>
      </c>
    </row>
    <row r="100" spans="1:2" x14ac:dyDescent="0.25">
      <c r="A100" s="1199" t="s">
        <v>793</v>
      </c>
      <c r="B100" s="1199" t="s">
        <v>25</v>
      </c>
    </row>
    <row r="101" spans="1:2" x14ac:dyDescent="0.25">
      <c r="B101" s="1199" t="s">
        <v>972</v>
      </c>
    </row>
    <row r="102" spans="1:2" x14ac:dyDescent="0.25">
      <c r="B102" s="1199" t="s">
        <v>973</v>
      </c>
    </row>
    <row r="105" spans="1:2" x14ac:dyDescent="0.25">
      <c r="A105" s="1199" t="s">
        <v>676</v>
      </c>
      <c r="B105" s="1199" t="s">
        <v>25</v>
      </c>
    </row>
    <row r="106" spans="1:2" ht="90" x14ac:dyDescent="0.25">
      <c r="B106" s="1212" t="s">
        <v>950</v>
      </c>
    </row>
    <row r="109" spans="1:2" ht="13.5" customHeight="1" x14ac:dyDescent="0.25"/>
    <row r="110" spans="1:2" ht="18.75" customHeight="1" x14ac:dyDescent="0.25"/>
    <row r="111" spans="1:2" ht="18" customHeight="1" x14ac:dyDescent="0.25"/>
    <row r="114" spans="1:2" x14ac:dyDescent="0.25">
      <c r="B114" s="1213" t="s">
        <v>942</v>
      </c>
    </row>
    <row r="115" spans="1:2" x14ac:dyDescent="0.25">
      <c r="B115" s="1213" t="s">
        <v>943</v>
      </c>
    </row>
    <row r="116" spans="1:2" x14ac:dyDescent="0.25">
      <c r="B116" s="1212" t="s">
        <v>944</v>
      </c>
    </row>
    <row r="117" spans="1:2" x14ac:dyDescent="0.25">
      <c r="B117" s="1213" t="s">
        <v>945</v>
      </c>
    </row>
    <row r="118" spans="1:2" x14ac:dyDescent="0.25">
      <c r="B118" s="1213" t="s">
        <v>975</v>
      </c>
    </row>
    <row r="121" spans="1:2" x14ac:dyDescent="0.25">
      <c r="B121" s="1199" t="s">
        <v>974</v>
      </c>
    </row>
    <row r="122" spans="1:2" x14ac:dyDescent="0.25">
      <c r="B122" s="1199">
        <v>4</v>
      </c>
    </row>
    <row r="123" spans="1:2" x14ac:dyDescent="0.25">
      <c r="B123" s="1199" t="s">
        <v>974</v>
      </c>
    </row>
    <row r="124" spans="1:2" x14ac:dyDescent="0.25">
      <c r="B124" s="1199" t="s">
        <v>25</v>
      </c>
    </row>
    <row r="125" spans="1:2" x14ac:dyDescent="0.25">
      <c r="A125" s="1199" t="s">
        <v>984</v>
      </c>
      <c r="B125" s="1199" t="s">
        <v>985</v>
      </c>
    </row>
    <row r="126" spans="1:2" x14ac:dyDescent="0.25">
      <c r="B126" s="1199" t="s">
        <v>25</v>
      </c>
    </row>
    <row r="127" spans="1:2" x14ac:dyDescent="0.25">
      <c r="B127" s="1130" t="s">
        <v>986</v>
      </c>
    </row>
  </sheetData>
  <dataConsolidate/>
  <pageMargins left="0.75" right="0.75" top="1" bottom="1" header="0.5" footer="0.5"/>
  <pageSetup scale="56"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7"/>
  <sheetViews>
    <sheetView workbookViewId="0">
      <selection activeCell="A3" sqref="A3:K38"/>
    </sheetView>
  </sheetViews>
  <sheetFormatPr defaultColWidth="9.140625" defaultRowHeight="15" x14ac:dyDescent="0.25"/>
  <cols>
    <col min="1" max="1" width="11.28515625" style="625" customWidth="1"/>
    <col min="2" max="2" width="7.28515625" style="625" customWidth="1"/>
    <col min="3" max="3" width="4" style="625" customWidth="1"/>
    <col min="4" max="4" width="7" style="625" customWidth="1"/>
    <col min="5" max="6" width="9.140625" style="625"/>
    <col min="7" max="7" width="3.85546875" style="625" customWidth="1"/>
    <col min="8" max="9" width="9.140625" style="625"/>
    <col min="10" max="10" width="8.42578125" style="625" customWidth="1"/>
    <col min="11" max="11" width="10.85546875" style="625" customWidth="1"/>
    <col min="12" max="16384" width="9.140625" style="625"/>
  </cols>
  <sheetData>
    <row r="1" spans="1:11" ht="18.75" x14ac:dyDescent="0.3">
      <c r="A1" s="1259" t="s">
        <v>12</v>
      </c>
      <c r="B1" s="1259"/>
      <c r="C1" s="1259"/>
      <c r="D1" s="1259"/>
      <c r="E1" s="1259"/>
      <c r="F1" s="1259"/>
      <c r="G1" s="1259"/>
      <c r="H1" s="1259"/>
      <c r="I1" s="1259"/>
      <c r="J1" s="1259"/>
      <c r="K1" s="1259"/>
    </row>
    <row r="2" spans="1:11" x14ac:dyDescent="0.25">
      <c r="A2" s="661"/>
      <c r="B2" s="661"/>
      <c r="C2" s="661"/>
      <c r="D2" s="661"/>
      <c r="E2" s="661"/>
      <c r="F2" s="661"/>
      <c r="G2" s="661"/>
      <c r="H2" s="661"/>
      <c r="I2" s="661"/>
      <c r="J2" s="661"/>
      <c r="K2" s="661"/>
    </row>
    <row r="3" spans="1:11" x14ac:dyDescent="0.25">
      <c r="A3" s="1269" t="s">
        <v>1021</v>
      </c>
      <c r="B3" s="1269"/>
      <c r="C3" s="1269"/>
      <c r="D3" s="1269"/>
      <c r="E3" s="1269"/>
      <c r="F3" s="1269"/>
      <c r="G3" s="1269"/>
      <c r="H3" s="1269"/>
      <c r="I3" s="1269"/>
      <c r="J3" s="1269"/>
      <c r="K3" s="1269"/>
    </row>
    <row r="4" spans="1:11" x14ac:dyDescent="0.25">
      <c r="A4" s="1269"/>
      <c r="B4" s="1269"/>
      <c r="C4" s="1269"/>
      <c r="D4" s="1269"/>
      <c r="E4" s="1269"/>
      <c r="F4" s="1269"/>
      <c r="G4" s="1269"/>
      <c r="H4" s="1269"/>
      <c r="I4" s="1269"/>
      <c r="J4" s="1269"/>
      <c r="K4" s="1269"/>
    </row>
    <row r="5" spans="1:11" x14ac:dyDescent="0.25">
      <c r="A5" s="1269"/>
      <c r="B5" s="1269"/>
      <c r="C5" s="1269"/>
      <c r="D5" s="1269"/>
      <c r="E5" s="1269"/>
      <c r="F5" s="1269"/>
      <c r="G5" s="1269"/>
      <c r="H5" s="1269"/>
      <c r="I5" s="1269"/>
      <c r="J5" s="1269"/>
      <c r="K5" s="1269"/>
    </row>
    <row r="6" spans="1:11" x14ac:dyDescent="0.25">
      <c r="A6" s="1269"/>
      <c r="B6" s="1269"/>
      <c r="C6" s="1269"/>
      <c r="D6" s="1269"/>
      <c r="E6" s="1269"/>
      <c r="F6" s="1269"/>
      <c r="G6" s="1269"/>
      <c r="H6" s="1269"/>
      <c r="I6" s="1269"/>
      <c r="J6" s="1269"/>
      <c r="K6" s="1269"/>
    </row>
    <row r="7" spans="1:11" x14ac:dyDescent="0.25">
      <c r="A7" s="1269"/>
      <c r="B7" s="1269"/>
      <c r="C7" s="1269"/>
      <c r="D7" s="1269"/>
      <c r="E7" s="1269"/>
      <c r="F7" s="1269"/>
      <c r="G7" s="1269"/>
      <c r="H7" s="1269"/>
      <c r="I7" s="1269"/>
      <c r="J7" s="1269"/>
      <c r="K7" s="1269"/>
    </row>
    <row r="8" spans="1:11" x14ac:dyDescent="0.25">
      <c r="A8" s="1269"/>
      <c r="B8" s="1269"/>
      <c r="C8" s="1269"/>
      <c r="D8" s="1269"/>
      <c r="E8" s="1269"/>
      <c r="F8" s="1269"/>
      <c r="G8" s="1269"/>
      <c r="H8" s="1269"/>
      <c r="I8" s="1269"/>
      <c r="J8" s="1269"/>
      <c r="K8" s="1269"/>
    </row>
    <row r="9" spans="1:11" x14ac:dyDescent="0.25">
      <c r="A9" s="1269"/>
      <c r="B9" s="1269"/>
      <c r="C9" s="1269"/>
      <c r="D9" s="1269"/>
      <c r="E9" s="1269"/>
      <c r="F9" s="1269"/>
      <c r="G9" s="1269"/>
      <c r="H9" s="1269"/>
      <c r="I9" s="1269"/>
      <c r="J9" s="1269"/>
      <c r="K9" s="1269"/>
    </row>
    <row r="10" spans="1:11" x14ac:dyDescent="0.25">
      <c r="A10" s="1269"/>
      <c r="B10" s="1269"/>
      <c r="C10" s="1269"/>
      <c r="D10" s="1269"/>
      <c r="E10" s="1269"/>
      <c r="F10" s="1269"/>
      <c r="G10" s="1269"/>
      <c r="H10" s="1269"/>
      <c r="I10" s="1269"/>
      <c r="J10" s="1269"/>
      <c r="K10" s="1269"/>
    </row>
    <row r="11" spans="1:11" x14ac:dyDescent="0.25">
      <c r="A11" s="1269"/>
      <c r="B11" s="1269"/>
      <c r="C11" s="1269"/>
      <c r="D11" s="1269"/>
      <c r="E11" s="1269"/>
      <c r="F11" s="1269"/>
      <c r="G11" s="1269"/>
      <c r="H11" s="1269"/>
      <c r="I11" s="1269"/>
      <c r="J11" s="1269"/>
      <c r="K11" s="1269"/>
    </row>
    <row r="12" spans="1:11" x14ac:dyDescent="0.25">
      <c r="A12" s="1269"/>
      <c r="B12" s="1269"/>
      <c r="C12" s="1269"/>
      <c r="D12" s="1269"/>
      <c r="E12" s="1269"/>
      <c r="F12" s="1269"/>
      <c r="G12" s="1269"/>
      <c r="H12" s="1269"/>
      <c r="I12" s="1269"/>
      <c r="J12" s="1269"/>
      <c r="K12" s="1269"/>
    </row>
    <row r="13" spans="1:11" x14ac:dyDescent="0.25">
      <c r="A13" s="1269"/>
      <c r="B13" s="1269"/>
      <c r="C13" s="1269"/>
      <c r="D13" s="1269"/>
      <c r="E13" s="1269"/>
      <c r="F13" s="1269"/>
      <c r="G13" s="1269"/>
      <c r="H13" s="1269"/>
      <c r="I13" s="1269"/>
      <c r="J13" s="1269"/>
      <c r="K13" s="1269"/>
    </row>
    <row r="14" spans="1:11" x14ac:dyDescent="0.25">
      <c r="A14" s="1269"/>
      <c r="B14" s="1269"/>
      <c r="C14" s="1269"/>
      <c r="D14" s="1269"/>
      <c r="E14" s="1269"/>
      <c r="F14" s="1269"/>
      <c r="G14" s="1269"/>
      <c r="H14" s="1269"/>
      <c r="I14" s="1269"/>
      <c r="J14" s="1269"/>
      <c r="K14" s="1269"/>
    </row>
    <row r="15" spans="1:11" x14ac:dyDescent="0.25">
      <c r="A15" s="1269"/>
      <c r="B15" s="1269"/>
      <c r="C15" s="1269"/>
      <c r="D15" s="1269"/>
      <c r="E15" s="1269"/>
      <c r="F15" s="1269"/>
      <c r="G15" s="1269"/>
      <c r="H15" s="1269"/>
      <c r="I15" s="1269"/>
      <c r="J15" s="1269"/>
      <c r="K15" s="1269"/>
    </row>
    <row r="16" spans="1:11" x14ac:dyDescent="0.25">
      <c r="A16" s="1269"/>
      <c r="B16" s="1269"/>
      <c r="C16" s="1269"/>
      <c r="D16" s="1269"/>
      <c r="E16" s="1269"/>
      <c r="F16" s="1269"/>
      <c r="G16" s="1269"/>
      <c r="H16" s="1269"/>
      <c r="I16" s="1269"/>
      <c r="J16" s="1269"/>
      <c r="K16" s="1269"/>
    </row>
    <row r="17" spans="1:11" x14ac:dyDescent="0.25">
      <c r="A17" s="1269"/>
      <c r="B17" s="1269"/>
      <c r="C17" s="1269"/>
      <c r="D17" s="1269"/>
      <c r="E17" s="1269"/>
      <c r="F17" s="1269"/>
      <c r="G17" s="1269"/>
      <c r="H17" s="1269"/>
      <c r="I17" s="1269"/>
      <c r="J17" s="1269"/>
      <c r="K17" s="1269"/>
    </row>
    <row r="18" spans="1:11" x14ac:dyDescent="0.25">
      <c r="A18" s="1269"/>
      <c r="B18" s="1269"/>
      <c r="C18" s="1269"/>
      <c r="D18" s="1269"/>
      <c r="E18" s="1269"/>
      <c r="F18" s="1269"/>
      <c r="G18" s="1269"/>
      <c r="H18" s="1269"/>
      <c r="I18" s="1269"/>
      <c r="J18" s="1269"/>
      <c r="K18" s="1269"/>
    </row>
    <row r="19" spans="1:11" x14ac:dyDescent="0.25">
      <c r="A19" s="1269"/>
      <c r="B19" s="1269"/>
      <c r="C19" s="1269"/>
      <c r="D19" s="1269"/>
      <c r="E19" s="1269"/>
      <c r="F19" s="1269"/>
      <c r="G19" s="1269"/>
      <c r="H19" s="1269"/>
      <c r="I19" s="1269"/>
      <c r="J19" s="1269"/>
      <c r="K19" s="1269"/>
    </row>
    <row r="20" spans="1:11" x14ac:dyDescent="0.25">
      <c r="A20" s="1269"/>
      <c r="B20" s="1269"/>
      <c r="C20" s="1269"/>
      <c r="D20" s="1269"/>
      <c r="E20" s="1269"/>
      <c r="F20" s="1269"/>
      <c r="G20" s="1269"/>
      <c r="H20" s="1269"/>
      <c r="I20" s="1269"/>
      <c r="J20" s="1269"/>
      <c r="K20" s="1269"/>
    </row>
    <row r="21" spans="1:11" x14ac:dyDescent="0.25">
      <c r="A21" s="1269"/>
      <c r="B21" s="1269"/>
      <c r="C21" s="1269"/>
      <c r="D21" s="1269"/>
      <c r="E21" s="1269"/>
      <c r="F21" s="1269"/>
      <c r="G21" s="1269"/>
      <c r="H21" s="1269"/>
      <c r="I21" s="1269"/>
      <c r="J21" s="1269"/>
      <c r="K21" s="1269"/>
    </row>
    <row r="22" spans="1:11" x14ac:dyDescent="0.25">
      <c r="A22" s="1269"/>
      <c r="B22" s="1269"/>
      <c r="C22" s="1269"/>
      <c r="D22" s="1269"/>
      <c r="E22" s="1269"/>
      <c r="F22" s="1269"/>
      <c r="G22" s="1269"/>
      <c r="H22" s="1269"/>
      <c r="I22" s="1269"/>
      <c r="J22" s="1269"/>
      <c r="K22" s="1269"/>
    </row>
    <row r="23" spans="1:11" x14ac:dyDescent="0.25">
      <c r="A23" s="1269"/>
      <c r="B23" s="1269"/>
      <c r="C23" s="1269"/>
      <c r="D23" s="1269"/>
      <c r="E23" s="1269"/>
      <c r="F23" s="1269"/>
      <c r="G23" s="1269"/>
      <c r="H23" s="1269"/>
      <c r="I23" s="1269"/>
      <c r="J23" s="1269"/>
      <c r="K23" s="1269"/>
    </row>
    <row r="24" spans="1:11" x14ac:dyDescent="0.25">
      <c r="A24" s="1269"/>
      <c r="B24" s="1269"/>
      <c r="C24" s="1269"/>
      <c r="D24" s="1269"/>
      <c r="E24" s="1269"/>
      <c r="F24" s="1269"/>
      <c r="G24" s="1269"/>
      <c r="H24" s="1269"/>
      <c r="I24" s="1269"/>
      <c r="J24" s="1269"/>
      <c r="K24" s="1269"/>
    </row>
    <row r="25" spans="1:11" x14ac:dyDescent="0.25">
      <c r="A25" s="1269"/>
      <c r="B25" s="1269"/>
      <c r="C25" s="1269"/>
      <c r="D25" s="1269"/>
      <c r="E25" s="1269"/>
      <c r="F25" s="1269"/>
      <c r="G25" s="1269"/>
      <c r="H25" s="1269"/>
      <c r="I25" s="1269"/>
      <c r="J25" s="1269"/>
      <c r="K25" s="1269"/>
    </row>
    <row r="26" spans="1:11" x14ac:dyDescent="0.25">
      <c r="A26" s="1269"/>
      <c r="B26" s="1269"/>
      <c r="C26" s="1269"/>
      <c r="D26" s="1269"/>
      <c r="E26" s="1269"/>
      <c r="F26" s="1269"/>
      <c r="G26" s="1269"/>
      <c r="H26" s="1269"/>
      <c r="I26" s="1269"/>
      <c r="J26" s="1269"/>
      <c r="K26" s="1269"/>
    </row>
    <row r="27" spans="1:11" x14ac:dyDescent="0.25">
      <c r="A27" s="1269"/>
      <c r="B27" s="1269"/>
      <c r="C27" s="1269"/>
      <c r="D27" s="1269"/>
      <c r="E27" s="1269"/>
      <c r="F27" s="1269"/>
      <c r="G27" s="1269"/>
      <c r="H27" s="1269"/>
      <c r="I27" s="1269"/>
      <c r="J27" s="1269"/>
      <c r="K27" s="1269"/>
    </row>
    <row r="28" spans="1:11" x14ac:dyDescent="0.25">
      <c r="A28" s="1269"/>
      <c r="B28" s="1269"/>
      <c r="C28" s="1269"/>
      <c r="D28" s="1269"/>
      <c r="E28" s="1269"/>
      <c r="F28" s="1269"/>
      <c r="G28" s="1269"/>
      <c r="H28" s="1269"/>
      <c r="I28" s="1269"/>
      <c r="J28" s="1269"/>
      <c r="K28" s="1269"/>
    </row>
    <row r="29" spans="1:11" x14ac:dyDescent="0.25">
      <c r="A29" s="1269"/>
      <c r="B29" s="1269"/>
      <c r="C29" s="1269"/>
      <c r="D29" s="1269"/>
      <c r="E29" s="1269"/>
      <c r="F29" s="1269"/>
      <c r="G29" s="1269"/>
      <c r="H29" s="1269"/>
      <c r="I29" s="1269"/>
      <c r="J29" s="1269"/>
      <c r="K29" s="1269"/>
    </row>
    <row r="30" spans="1:11" x14ac:dyDescent="0.25">
      <c r="A30" s="1269"/>
      <c r="B30" s="1269"/>
      <c r="C30" s="1269"/>
      <c r="D30" s="1269"/>
      <c r="E30" s="1269"/>
      <c r="F30" s="1269"/>
      <c r="G30" s="1269"/>
      <c r="H30" s="1269"/>
      <c r="I30" s="1269"/>
      <c r="J30" s="1269"/>
      <c r="K30" s="1269"/>
    </row>
    <row r="31" spans="1:11" x14ac:dyDescent="0.25">
      <c r="A31" s="1269"/>
      <c r="B31" s="1269"/>
      <c r="C31" s="1269"/>
      <c r="D31" s="1269"/>
      <c r="E31" s="1269"/>
      <c r="F31" s="1269"/>
      <c r="G31" s="1269"/>
      <c r="H31" s="1269"/>
      <c r="I31" s="1269"/>
      <c r="J31" s="1269"/>
      <c r="K31" s="1269"/>
    </row>
    <row r="32" spans="1:11" x14ac:dyDescent="0.25">
      <c r="A32" s="1269"/>
      <c r="B32" s="1269"/>
      <c r="C32" s="1269"/>
      <c r="D32" s="1269"/>
      <c r="E32" s="1269"/>
      <c r="F32" s="1269"/>
      <c r="G32" s="1269"/>
      <c r="H32" s="1269"/>
      <c r="I32" s="1269"/>
      <c r="J32" s="1269"/>
      <c r="K32" s="1269"/>
    </row>
    <row r="33" spans="1:11" x14ac:dyDescent="0.25">
      <c r="A33" s="1269"/>
      <c r="B33" s="1269"/>
      <c r="C33" s="1269"/>
      <c r="D33" s="1269"/>
      <c r="E33" s="1269"/>
      <c r="F33" s="1269"/>
      <c r="G33" s="1269"/>
      <c r="H33" s="1269"/>
      <c r="I33" s="1269"/>
      <c r="J33" s="1269"/>
      <c r="K33" s="1269"/>
    </row>
    <row r="34" spans="1:11" x14ac:dyDescent="0.25">
      <c r="A34" s="1269"/>
      <c r="B34" s="1269"/>
      <c r="C34" s="1269"/>
      <c r="D34" s="1269"/>
      <c r="E34" s="1269"/>
      <c r="F34" s="1269"/>
      <c r="G34" s="1269"/>
      <c r="H34" s="1269"/>
      <c r="I34" s="1269"/>
      <c r="J34" s="1269"/>
      <c r="K34" s="1269"/>
    </row>
    <row r="35" spans="1:11" x14ac:dyDescent="0.25">
      <c r="A35" s="1269"/>
      <c r="B35" s="1269"/>
      <c r="C35" s="1269"/>
      <c r="D35" s="1269"/>
      <c r="E35" s="1269"/>
      <c r="F35" s="1269"/>
      <c r="G35" s="1269"/>
      <c r="H35" s="1269"/>
      <c r="I35" s="1269"/>
      <c r="J35" s="1269"/>
      <c r="K35" s="1269"/>
    </row>
    <row r="36" spans="1:11" x14ac:dyDescent="0.25">
      <c r="A36" s="1269"/>
      <c r="B36" s="1269"/>
      <c r="C36" s="1269"/>
      <c r="D36" s="1269"/>
      <c r="E36" s="1269"/>
      <c r="F36" s="1269"/>
      <c r="G36" s="1269"/>
      <c r="H36" s="1269"/>
      <c r="I36" s="1269"/>
      <c r="J36" s="1269"/>
      <c r="K36" s="1269"/>
    </row>
    <row r="37" spans="1:11" x14ac:dyDescent="0.25">
      <c r="A37" s="1269"/>
      <c r="B37" s="1269"/>
      <c r="C37" s="1269"/>
      <c r="D37" s="1269"/>
      <c r="E37" s="1269"/>
      <c r="F37" s="1269"/>
      <c r="G37" s="1269"/>
      <c r="H37" s="1269"/>
      <c r="I37" s="1269"/>
      <c r="J37" s="1269"/>
      <c r="K37" s="1269"/>
    </row>
    <row r="38" spans="1:11" x14ac:dyDescent="0.25">
      <c r="A38" s="1269"/>
      <c r="B38" s="1269"/>
      <c r="C38" s="1269"/>
      <c r="D38" s="1269"/>
      <c r="E38" s="1269"/>
      <c r="F38" s="1269"/>
      <c r="G38" s="1269"/>
      <c r="H38" s="1269"/>
      <c r="I38" s="1269"/>
      <c r="J38" s="1269"/>
      <c r="K38" s="1269"/>
    </row>
    <row r="39" spans="1:11" x14ac:dyDescent="0.25">
      <c r="A39" s="1267" t="s">
        <v>50</v>
      </c>
      <c r="B39" s="1267"/>
      <c r="C39" s="1267"/>
      <c r="D39" s="1267"/>
      <c r="E39" s="1267"/>
      <c r="F39" s="1267"/>
      <c r="G39" s="1267"/>
      <c r="H39" s="1267"/>
      <c r="I39" s="1267"/>
      <c r="J39" s="1267"/>
      <c r="K39" s="1267"/>
    </row>
    <row r="40" spans="1:11" x14ac:dyDescent="0.25">
      <c r="A40" s="1267"/>
      <c r="B40" s="1267"/>
      <c r="C40" s="1267"/>
      <c r="D40" s="1267"/>
      <c r="E40" s="1267"/>
      <c r="F40" s="1267"/>
      <c r="G40" s="1267"/>
      <c r="H40" s="1267"/>
      <c r="I40" s="1267"/>
      <c r="J40" s="1267"/>
      <c r="K40" s="1267"/>
    </row>
    <row r="41" spans="1:11" x14ac:dyDescent="0.25">
      <c r="A41" s="1268"/>
      <c r="B41" s="1268"/>
      <c r="C41" s="1268"/>
      <c r="D41" s="1268"/>
      <c r="E41" s="1268"/>
      <c r="F41" s="1268"/>
      <c r="G41" s="1268"/>
      <c r="H41" s="1268"/>
      <c r="I41" s="1268"/>
      <c r="J41" s="1268"/>
      <c r="K41" s="1268"/>
    </row>
    <row r="42" spans="1:11" x14ac:dyDescent="0.25">
      <c r="A42" s="623"/>
      <c r="B42" s="623"/>
      <c r="C42" s="623"/>
      <c r="D42" s="623"/>
      <c r="E42" s="623"/>
      <c r="F42" s="623"/>
      <c r="G42" s="623"/>
      <c r="H42" s="623"/>
      <c r="I42" s="623"/>
      <c r="J42" s="623"/>
      <c r="K42" s="623"/>
    </row>
    <row r="43" spans="1:11" ht="22.9" customHeight="1" x14ac:dyDescent="0.25">
      <c r="A43" s="662" t="s">
        <v>47</v>
      </c>
      <c r="B43" s="663"/>
      <c r="C43" s="663"/>
      <c r="D43" s="1260"/>
      <c r="E43" s="1261"/>
      <c r="F43" s="1261"/>
      <c r="G43" s="1261"/>
      <c r="H43" s="1261"/>
      <c r="I43" s="1261"/>
      <c r="J43" s="1261"/>
      <c r="K43" s="1262"/>
    </row>
    <row r="44" spans="1:11" s="660" customFormat="1" ht="7.5" customHeight="1" x14ac:dyDescent="0.25">
      <c r="A44" s="664"/>
      <c r="B44" s="665"/>
      <c r="C44" s="665"/>
      <c r="D44" s="666"/>
      <c r="E44" s="666"/>
      <c r="F44" s="666"/>
      <c r="G44" s="666"/>
      <c r="H44" s="666"/>
      <c r="I44" s="666"/>
      <c r="J44" s="666"/>
      <c r="K44" s="666"/>
    </row>
    <row r="45" spans="1:11" ht="22.9" customHeight="1" x14ac:dyDescent="0.25">
      <c r="A45" s="662" t="s">
        <v>48</v>
      </c>
      <c r="B45" s="667"/>
      <c r="C45" s="667"/>
      <c r="D45" s="1263"/>
      <c r="E45" s="1263"/>
      <c r="F45" s="1263"/>
      <c r="G45" s="1263"/>
      <c r="H45" s="1263"/>
      <c r="I45" s="1263"/>
      <c r="J45" s="1263"/>
      <c r="K45" s="1263"/>
    </row>
    <row r="46" spans="1:11" ht="22.9" customHeight="1" x14ac:dyDescent="0.25">
      <c r="A46" s="668" t="s">
        <v>49</v>
      </c>
      <c r="B46" s="667"/>
      <c r="C46" s="667"/>
      <c r="D46" s="1264"/>
      <c r="E46" s="1265"/>
      <c r="F46" s="1265"/>
      <c r="G46" s="1265"/>
      <c r="H46" s="1265"/>
      <c r="I46" s="1265"/>
      <c r="J46" s="1265"/>
      <c r="K46" s="1266"/>
    </row>
    <row r="47" spans="1:11" ht="22.9" customHeight="1" x14ac:dyDescent="0.25">
      <c r="A47" s="662" t="s">
        <v>13</v>
      </c>
      <c r="B47" s="667"/>
      <c r="C47" s="667"/>
      <c r="D47" s="1260"/>
      <c r="E47" s="1261"/>
      <c r="F47" s="1261"/>
      <c r="G47" s="1262"/>
      <c r="H47" s="669" t="s">
        <v>11</v>
      </c>
      <c r="I47" s="1260"/>
      <c r="J47" s="1261"/>
      <c r="K47" s="1262"/>
    </row>
  </sheetData>
  <sheetProtection formatCells="0" formatColumns="0" formatRows="0"/>
  <mergeCells count="8">
    <mergeCell ref="A1:K1"/>
    <mergeCell ref="D43:K43"/>
    <mergeCell ref="D45:K45"/>
    <mergeCell ref="D46:K46"/>
    <mergeCell ref="I47:K47"/>
    <mergeCell ref="A39:K41"/>
    <mergeCell ref="A3:K38"/>
    <mergeCell ref="D47:G47"/>
  </mergeCells>
  <pageMargins left="0.7" right="0.7" top="0.75" bottom="0.75" header="0.3" footer="0.3"/>
  <pageSetup scale="94" firstPageNumber="5" orientation="portrait" r:id="rId1"/>
  <headerFooter>
    <oddFooter xml:space="preserve">&amp;L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
  <sheetViews>
    <sheetView workbookViewId="0">
      <selection activeCell="Q9" sqref="Q9"/>
    </sheetView>
  </sheetViews>
  <sheetFormatPr defaultColWidth="9.140625" defaultRowHeight="15" x14ac:dyDescent="0.25"/>
  <cols>
    <col min="1" max="1" width="4.140625" style="48" customWidth="1"/>
    <col min="2" max="3" width="3.42578125" style="48" customWidth="1"/>
    <col min="4" max="4" width="13" style="48" customWidth="1"/>
    <col min="5" max="5" width="9.140625" style="48"/>
    <col min="6" max="6" width="19.140625" style="48" customWidth="1"/>
    <col min="7" max="7" width="17.140625" style="48" customWidth="1"/>
    <col min="8" max="8" width="3.85546875" style="48" customWidth="1"/>
    <col min="9" max="9" width="9.140625" style="48"/>
    <col min="10" max="10" width="9.140625" style="48" customWidth="1"/>
    <col min="11" max="16384" width="9.140625" style="48"/>
  </cols>
  <sheetData>
    <row r="1" spans="1:12" ht="18.75" x14ac:dyDescent="0.3">
      <c r="A1" s="1272" t="s">
        <v>547</v>
      </c>
      <c r="B1" s="1272"/>
      <c r="C1" s="1272"/>
      <c r="D1" s="1272"/>
      <c r="E1" s="1272"/>
      <c r="F1" s="1272"/>
      <c r="G1" s="1272"/>
      <c r="H1" s="670"/>
      <c r="I1" s="670"/>
    </row>
    <row r="2" spans="1:12" x14ac:dyDescent="0.25">
      <c r="A2" s="1271"/>
      <c r="B2" s="1271"/>
      <c r="C2" s="1271"/>
      <c r="D2" s="1271"/>
      <c r="E2" s="1271"/>
      <c r="F2" s="1271"/>
      <c r="G2" s="1271"/>
      <c r="H2" s="1271"/>
      <c r="I2" s="1271"/>
    </row>
    <row r="3" spans="1:12" x14ac:dyDescent="0.25">
      <c r="A3" s="671" t="s">
        <v>609</v>
      </c>
      <c r="B3" s="672"/>
      <c r="C3" s="672"/>
      <c r="D3" s="672"/>
      <c r="E3" s="672"/>
      <c r="F3" s="672"/>
      <c r="G3" s="672"/>
      <c r="H3" s="672"/>
      <c r="I3" s="672"/>
    </row>
    <row r="4" spans="1:12" ht="45.75" customHeight="1" x14ac:dyDescent="0.25">
      <c r="A4" s="672"/>
      <c r="B4" s="1270" t="s">
        <v>613</v>
      </c>
      <c r="C4" s="1270"/>
      <c r="D4" s="1270"/>
      <c r="E4" s="1270"/>
      <c r="F4" s="1270"/>
      <c r="G4" s="1270"/>
      <c r="H4" s="673"/>
      <c r="I4" s="673"/>
      <c r="J4" s="47"/>
    </row>
    <row r="5" spans="1:12" s="50" customFormat="1" x14ac:dyDescent="0.25">
      <c r="A5" s="673"/>
      <c r="B5" s="674"/>
      <c r="C5" s="674"/>
      <c r="D5" s="674" t="s">
        <v>611</v>
      </c>
      <c r="E5" s="674"/>
      <c r="F5" s="674"/>
      <c r="G5" s="303">
        <v>1</v>
      </c>
      <c r="H5" s="674"/>
      <c r="I5" s="674"/>
      <c r="J5" s="83"/>
    </row>
    <row r="6" spans="1:12" s="50" customFormat="1" x14ac:dyDescent="0.25">
      <c r="A6" s="673"/>
      <c r="B6" s="674"/>
      <c r="C6" s="674"/>
      <c r="D6" s="674"/>
      <c r="E6" s="674"/>
      <c r="F6" s="674"/>
      <c r="G6" s="675"/>
      <c r="H6" s="674"/>
      <c r="I6" s="674"/>
      <c r="J6" s="83"/>
    </row>
    <row r="7" spans="1:12" s="50" customFormat="1" x14ac:dyDescent="0.25">
      <c r="A7" s="673"/>
      <c r="B7" s="674"/>
      <c r="C7" s="674"/>
      <c r="D7" s="676" t="s">
        <v>614</v>
      </c>
      <c r="E7" s="676"/>
      <c r="F7" s="676"/>
      <c r="G7" s="681">
        <f>(7500+((G5-1)*1000))</f>
        <v>7500</v>
      </c>
      <c r="H7" s="674"/>
      <c r="I7" s="674"/>
      <c r="J7" s="83"/>
    </row>
    <row r="8" spans="1:12" s="50" customFormat="1" x14ac:dyDescent="0.25">
      <c r="A8" s="673"/>
      <c r="B8" s="674"/>
      <c r="C8" s="674"/>
      <c r="D8" s="677" t="s">
        <v>756</v>
      </c>
      <c r="E8" s="677"/>
      <c r="F8" s="677"/>
      <c r="G8" s="304"/>
      <c r="H8" s="674"/>
      <c r="I8" s="674"/>
      <c r="J8" s="83"/>
    </row>
    <row r="9" spans="1:12" s="50" customFormat="1" x14ac:dyDescent="0.25">
      <c r="A9" s="673"/>
      <c r="B9" s="674"/>
      <c r="C9" s="674"/>
      <c r="D9" s="678" t="s">
        <v>612</v>
      </c>
      <c r="E9" s="678"/>
      <c r="F9" s="678"/>
      <c r="G9" s="682">
        <f>G7-G8</f>
        <v>7500</v>
      </c>
      <c r="H9" s="674"/>
      <c r="I9" s="674"/>
      <c r="J9" s="83"/>
    </row>
    <row r="10" spans="1:12" x14ac:dyDescent="0.25">
      <c r="A10" s="672"/>
      <c r="B10" s="673"/>
      <c r="C10" s="673"/>
      <c r="D10" s="673"/>
      <c r="E10" s="673"/>
      <c r="F10" s="673"/>
      <c r="G10" s="673"/>
      <c r="H10" s="673"/>
      <c r="I10" s="673"/>
      <c r="J10" s="47"/>
    </row>
    <row r="11" spans="1:12" s="50" customFormat="1" ht="6" customHeight="1" x14ac:dyDescent="0.25">
      <c r="A11" s="679"/>
      <c r="B11" s="679"/>
      <c r="C11" s="679"/>
      <c r="D11" s="679"/>
      <c r="E11" s="679"/>
      <c r="F11" s="679"/>
      <c r="G11" s="679"/>
      <c r="H11" s="672"/>
      <c r="I11" s="672"/>
      <c r="L11" s="49"/>
    </row>
    <row r="12" spans="1:12" s="50" customFormat="1" x14ac:dyDescent="0.25">
      <c r="A12" s="671"/>
      <c r="B12" s="672"/>
      <c r="C12" s="672"/>
      <c r="D12" s="672"/>
      <c r="E12" s="672"/>
      <c r="F12" s="672"/>
      <c r="G12" s="672"/>
      <c r="H12" s="672"/>
      <c r="I12" s="672"/>
    </row>
    <row r="13" spans="1:12" x14ac:dyDescent="0.25">
      <c r="A13" s="671" t="s">
        <v>687</v>
      </c>
      <c r="B13" s="672"/>
      <c r="C13" s="672"/>
      <c r="D13" s="672"/>
      <c r="E13" s="672"/>
      <c r="F13" s="672"/>
      <c r="G13" s="672"/>
      <c r="H13" s="672"/>
      <c r="I13" s="672"/>
    </row>
    <row r="14" spans="1:12" ht="43.5" customHeight="1" x14ac:dyDescent="0.25">
      <c r="A14" s="672"/>
      <c r="B14" s="1270" t="s">
        <v>610</v>
      </c>
      <c r="C14" s="1270"/>
      <c r="D14" s="1270"/>
      <c r="E14" s="1270"/>
      <c r="F14" s="1270"/>
      <c r="G14" s="1270"/>
      <c r="H14" s="673"/>
      <c r="I14" s="673"/>
      <c r="J14" s="47"/>
    </row>
    <row r="15" spans="1:12" x14ac:dyDescent="0.25">
      <c r="A15" s="673"/>
      <c r="B15" s="674"/>
      <c r="C15" s="674"/>
      <c r="D15" s="674" t="s">
        <v>611</v>
      </c>
      <c r="E15" s="674"/>
      <c r="F15" s="674"/>
      <c r="G15" s="303">
        <v>1</v>
      </c>
      <c r="H15" s="674"/>
      <c r="I15" s="674"/>
      <c r="J15" s="47"/>
    </row>
    <row r="16" spans="1:12" s="50" customFormat="1" x14ac:dyDescent="0.25">
      <c r="A16" s="673"/>
      <c r="B16" s="674"/>
      <c r="C16" s="674"/>
      <c r="D16" s="674"/>
      <c r="E16" s="674"/>
      <c r="F16" s="674"/>
      <c r="G16" s="675"/>
      <c r="H16" s="674"/>
      <c r="I16" s="674"/>
      <c r="J16" s="83"/>
    </row>
    <row r="17" spans="1:10" s="50" customFormat="1" x14ac:dyDescent="0.25">
      <c r="A17" s="673"/>
      <c r="B17" s="674"/>
      <c r="C17" s="674"/>
      <c r="D17" s="680" t="s">
        <v>612</v>
      </c>
      <c r="E17" s="680"/>
      <c r="F17" s="680"/>
      <c r="G17" s="683">
        <f>(4000+((G15-1)*1000))</f>
        <v>4000</v>
      </c>
      <c r="H17" s="674"/>
      <c r="I17" s="674"/>
      <c r="J17" s="83"/>
    </row>
    <row r="18" spans="1:10" s="50" customFormat="1" x14ac:dyDescent="0.25">
      <c r="A18" s="673"/>
      <c r="B18" s="674"/>
      <c r="C18" s="674"/>
      <c r="D18" s="674"/>
      <c r="E18" s="674"/>
      <c r="F18" s="674"/>
      <c r="G18" s="674"/>
      <c r="H18" s="674"/>
      <c r="I18" s="674"/>
      <c r="J18" s="83"/>
    </row>
    <row r="19" spans="1:10" s="50" customFormat="1" x14ac:dyDescent="0.25">
      <c r="A19" s="673"/>
      <c r="B19" s="674"/>
      <c r="C19" s="674"/>
      <c r="D19" s="674"/>
      <c r="E19" s="674"/>
      <c r="F19" s="674"/>
      <c r="G19" s="674"/>
      <c r="H19" s="674"/>
      <c r="I19" s="674"/>
      <c r="J19" s="83"/>
    </row>
    <row r="20" spans="1:10" s="50" customFormat="1" x14ac:dyDescent="0.25">
      <c r="A20" s="673"/>
      <c r="B20" s="674"/>
      <c r="C20" s="674"/>
      <c r="D20" s="674"/>
      <c r="E20" s="674"/>
      <c r="F20" s="674"/>
      <c r="G20" s="674"/>
      <c r="H20" s="674"/>
      <c r="I20" s="674"/>
      <c r="J20" s="83"/>
    </row>
    <row r="21" spans="1:10" s="50" customFormat="1" x14ac:dyDescent="0.25">
      <c r="A21" s="673"/>
      <c r="B21" s="674"/>
      <c r="C21" s="674"/>
      <c r="D21" s="674"/>
      <c r="E21" s="674"/>
      <c r="F21" s="674"/>
      <c r="G21" s="674"/>
      <c r="H21" s="674"/>
      <c r="I21" s="674"/>
      <c r="J21" s="83"/>
    </row>
    <row r="22" spans="1:10" s="50" customFormat="1" x14ac:dyDescent="0.25">
      <c r="A22" s="673"/>
      <c r="B22" s="674"/>
      <c r="C22" s="674"/>
      <c r="D22" s="674"/>
      <c r="E22" s="674"/>
      <c r="F22" s="674"/>
      <c r="G22" s="674"/>
      <c r="H22" s="674"/>
      <c r="I22" s="674"/>
      <c r="J22" s="83"/>
    </row>
    <row r="23" spans="1:10" s="50" customFormat="1" x14ac:dyDescent="0.25">
      <c r="A23" s="673"/>
      <c r="B23" s="673"/>
      <c r="C23" s="673"/>
      <c r="D23" s="673"/>
      <c r="E23" s="673"/>
      <c r="F23" s="673"/>
      <c r="G23" s="673"/>
      <c r="H23" s="673"/>
      <c r="I23" s="673"/>
      <c r="J23" s="83"/>
    </row>
    <row r="24" spans="1:10" s="50" customFormat="1" x14ac:dyDescent="0.25">
      <c r="A24" s="673"/>
      <c r="B24" s="673"/>
      <c r="C24" s="673"/>
      <c r="D24" s="673"/>
      <c r="E24" s="673"/>
      <c r="F24" s="673"/>
      <c r="G24" s="673"/>
      <c r="H24" s="673"/>
      <c r="I24" s="673"/>
      <c r="J24" s="83"/>
    </row>
    <row r="25" spans="1:10" s="1" customFormat="1" x14ac:dyDescent="0.25">
      <c r="A25" s="80"/>
      <c r="B25" s="80"/>
      <c r="C25" s="81"/>
      <c r="D25" s="80"/>
      <c r="E25" s="81"/>
      <c r="F25" s="81"/>
      <c r="G25" s="82"/>
    </row>
  </sheetData>
  <sheetProtection formatCells="0" formatColumns="0" formatRows="0"/>
  <mergeCells count="4">
    <mergeCell ref="B4:G4"/>
    <mergeCell ref="B14:G14"/>
    <mergeCell ref="A2:I2"/>
    <mergeCell ref="A1:G1"/>
  </mergeCells>
  <printOptions horizontalCentered="1"/>
  <pageMargins left="0.7" right="0.7" top="0.75" bottom="0.75" header="0.3" footer="0.3"/>
  <pageSetup firstPageNumber="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ET82"/>
  <sheetViews>
    <sheetView topLeftCell="A61" workbookViewId="0">
      <selection sqref="A1:P1"/>
    </sheetView>
  </sheetViews>
  <sheetFormatPr defaultColWidth="8.85546875" defaultRowHeight="15.75" x14ac:dyDescent="0.25"/>
  <cols>
    <col min="1" max="1" width="2.85546875" style="548" bestFit="1" customWidth="1"/>
    <col min="2" max="2" width="10.85546875" style="86" customWidth="1"/>
    <col min="3" max="3" width="2.85546875" style="86" customWidth="1"/>
    <col min="4" max="4" width="6.28515625" style="86" customWidth="1"/>
    <col min="5" max="5" width="2.85546875" style="86" customWidth="1"/>
    <col min="6" max="6" width="17.7109375" style="86" customWidth="1"/>
    <col min="7" max="7" width="19.5703125" style="86" customWidth="1"/>
    <col min="8" max="8" width="1.7109375" style="86" customWidth="1"/>
    <col min="9" max="9" width="1.28515625" style="86" customWidth="1"/>
    <col min="10" max="10" width="0.7109375" style="86" customWidth="1"/>
    <col min="11" max="11" width="3" style="86" customWidth="1"/>
    <col min="12" max="12" width="6.7109375" style="86" customWidth="1"/>
    <col min="13" max="13" width="6" style="86" customWidth="1"/>
    <col min="14" max="14" width="4.7109375" style="86" customWidth="1"/>
    <col min="15" max="15" width="3.85546875" style="86" customWidth="1"/>
    <col min="16" max="16" width="13.42578125" style="86" customWidth="1"/>
    <col min="17" max="16384" width="8.85546875" style="86"/>
  </cols>
  <sheetData>
    <row r="1" spans="1:16" ht="18.75" x14ac:dyDescent="0.3">
      <c r="A1" s="1301" t="s">
        <v>474</v>
      </c>
      <c r="B1" s="1301"/>
      <c r="C1" s="1301"/>
      <c r="D1" s="1301"/>
      <c r="E1" s="1301"/>
      <c r="F1" s="1301"/>
      <c r="G1" s="1301"/>
      <c r="H1" s="1301"/>
      <c r="I1" s="1301"/>
      <c r="J1" s="1301"/>
      <c r="K1" s="1301"/>
      <c r="L1" s="1301"/>
      <c r="M1" s="1301"/>
      <c r="N1" s="1301"/>
      <c r="O1" s="1301"/>
      <c r="P1" s="1301"/>
    </row>
    <row r="2" spans="1:16" ht="18.75" x14ac:dyDescent="0.3">
      <c r="A2" s="1301" t="s">
        <v>216</v>
      </c>
      <c r="B2" s="1301"/>
      <c r="C2" s="1301"/>
      <c r="D2" s="1301"/>
      <c r="E2" s="1301"/>
      <c r="F2" s="1301"/>
      <c r="G2" s="1301"/>
      <c r="H2" s="1301"/>
      <c r="I2" s="1301"/>
      <c r="J2" s="1301"/>
      <c r="K2" s="1301"/>
      <c r="L2" s="1301"/>
      <c r="M2" s="1301"/>
      <c r="N2" s="1301"/>
      <c r="O2" s="1301"/>
      <c r="P2" s="1301"/>
    </row>
    <row r="4" spans="1:16" x14ac:dyDescent="0.25">
      <c r="A4" s="291" t="s">
        <v>361</v>
      </c>
      <c r="B4" s="1281" t="s">
        <v>217</v>
      </c>
      <c r="C4" s="1281"/>
      <c r="D4" s="1281"/>
      <c r="E4" s="617"/>
      <c r="F4" s="617"/>
      <c r="G4" s="1287"/>
      <c r="H4" s="1288"/>
      <c r="I4" s="1288"/>
      <c r="J4" s="1288"/>
      <c r="K4" s="1288"/>
      <c r="L4" s="1288"/>
      <c r="M4" s="1288"/>
      <c r="N4" s="1288"/>
      <c r="O4" s="1288"/>
      <c r="P4" s="1289"/>
    </row>
    <row r="5" spans="1:16" x14ac:dyDescent="0.25">
      <c r="B5" s="1277" t="s">
        <v>218</v>
      </c>
      <c r="C5" s="1277"/>
      <c r="D5" s="1277"/>
      <c r="E5" s="1277"/>
      <c r="F5" s="1278"/>
      <c r="G5" s="1287"/>
      <c r="H5" s="1288"/>
      <c r="I5" s="1288"/>
      <c r="J5" s="1288"/>
      <c r="K5" s="1288"/>
      <c r="L5" s="1288"/>
      <c r="M5" s="1288"/>
      <c r="N5" s="1288"/>
      <c r="O5" s="1288"/>
      <c r="P5" s="1289"/>
    </row>
    <row r="6" spans="1:16" x14ac:dyDescent="0.25">
      <c r="B6" s="1277" t="s">
        <v>219</v>
      </c>
      <c r="C6" s="1277"/>
      <c r="D6" s="1277"/>
      <c r="E6" s="1277"/>
      <c r="F6" s="1278"/>
      <c r="G6" s="1287"/>
      <c r="H6" s="1288"/>
      <c r="I6" s="1288"/>
      <c r="J6" s="1288"/>
      <c r="K6" s="1288"/>
      <c r="L6" s="1289"/>
      <c r="M6" s="684" t="s">
        <v>220</v>
      </c>
      <c r="N6" s="309"/>
      <c r="O6" s="685" t="s">
        <v>221</v>
      </c>
      <c r="P6" s="310"/>
    </row>
    <row r="7" spans="1:16" x14ac:dyDescent="0.25">
      <c r="B7" s="1277" t="s">
        <v>222</v>
      </c>
      <c r="C7" s="1277"/>
      <c r="D7" s="1277"/>
      <c r="E7" s="1277"/>
      <c r="F7" s="1278"/>
      <c r="G7" s="1287"/>
      <c r="H7" s="1288"/>
      <c r="I7" s="1288"/>
      <c r="J7" s="1288"/>
      <c r="K7" s="1288"/>
      <c r="L7" s="1288"/>
      <c r="M7" s="1288"/>
      <c r="N7" s="1288"/>
      <c r="O7" s="1288"/>
      <c r="P7" s="1289"/>
    </row>
    <row r="8" spans="1:16" x14ac:dyDescent="0.25">
      <c r="B8" s="1277" t="s">
        <v>223</v>
      </c>
      <c r="C8" s="1277"/>
      <c r="D8" s="1277"/>
      <c r="E8" s="1277"/>
      <c r="F8" s="1278"/>
      <c r="G8" s="1287"/>
      <c r="H8" s="1288"/>
      <c r="I8" s="1288"/>
      <c r="J8" s="1288"/>
      <c r="K8" s="1288"/>
      <c r="L8" s="1288"/>
      <c r="M8" s="1288"/>
      <c r="N8" s="1288"/>
      <c r="O8" s="1288"/>
      <c r="P8" s="1289"/>
    </row>
    <row r="9" spans="1:16" x14ac:dyDescent="0.25">
      <c r="B9" s="1277" t="s">
        <v>224</v>
      </c>
      <c r="C9" s="1277"/>
      <c r="D9" s="1277"/>
      <c r="E9" s="1277"/>
      <c r="F9" s="1278"/>
      <c r="G9" s="1287"/>
      <c r="H9" s="1288"/>
      <c r="I9" s="1288"/>
      <c r="J9" s="1288"/>
      <c r="K9" s="1288"/>
      <c r="L9" s="1288"/>
      <c r="M9" s="1288"/>
      <c r="N9" s="1288"/>
      <c r="O9" s="1288"/>
      <c r="P9" s="1289"/>
    </row>
    <row r="10" spans="1:16" x14ac:dyDescent="0.25">
      <c r="B10" s="1277" t="s">
        <v>225</v>
      </c>
      <c r="C10" s="1277"/>
      <c r="D10" s="1277"/>
      <c r="E10" s="1277"/>
      <c r="F10" s="1278"/>
      <c r="G10" s="1287"/>
      <c r="H10" s="1288"/>
      <c r="I10" s="1288"/>
      <c r="J10" s="1288"/>
      <c r="K10" s="1288"/>
      <c r="L10" s="1288"/>
      <c r="M10" s="1288"/>
      <c r="N10" s="1288"/>
      <c r="O10" s="1288"/>
      <c r="P10" s="1289"/>
    </row>
    <row r="11" spans="1:16" x14ac:dyDescent="0.25">
      <c r="B11" s="1277" t="s">
        <v>226</v>
      </c>
      <c r="C11" s="1277"/>
      <c r="D11" s="1277"/>
      <c r="E11" s="1277"/>
      <c r="F11" s="1278"/>
      <c r="G11" s="1305"/>
      <c r="H11" s="1306"/>
      <c r="I11" s="1306"/>
      <c r="J11" s="1306"/>
      <c r="K11" s="1306"/>
      <c r="L11" s="1306"/>
      <c r="M11" s="1306"/>
      <c r="N11" s="1306"/>
      <c r="O11" s="1306"/>
      <c r="P11" s="1307"/>
    </row>
    <row r="12" spans="1:16" x14ac:dyDescent="0.25">
      <c r="B12" s="686"/>
      <c r="C12" s="686"/>
      <c r="D12" s="686"/>
      <c r="E12" s="686"/>
      <c r="F12" s="686"/>
      <c r="G12" s="84"/>
      <c r="H12" s="687"/>
    </row>
    <row r="13" spans="1:16" s="689" customFormat="1" ht="15" customHeight="1" x14ac:dyDescent="0.25">
      <c r="A13" s="688" t="s">
        <v>363</v>
      </c>
      <c r="B13" s="1273" t="s">
        <v>751</v>
      </c>
      <c r="C13" s="1273"/>
      <c r="D13" s="1273"/>
      <c r="E13" s="1273"/>
      <c r="F13" s="1273"/>
      <c r="G13" s="1273"/>
      <c r="H13" s="1273"/>
      <c r="I13" s="1273"/>
      <c r="J13" s="1273"/>
      <c r="K13" s="1273"/>
      <c r="L13" s="1273"/>
      <c r="M13" s="1273"/>
    </row>
    <row r="14" spans="1:16" s="689" customFormat="1" x14ac:dyDescent="0.25">
      <c r="B14" s="690"/>
      <c r="C14" s="311"/>
      <c r="D14" s="690" t="s">
        <v>39</v>
      </c>
      <c r="E14" s="311"/>
      <c r="F14" s="690" t="s">
        <v>40</v>
      </c>
      <c r="L14" s="690"/>
      <c r="M14" s="690"/>
    </row>
    <row r="15" spans="1:16" s="690" customFormat="1" ht="15" customHeight="1" x14ac:dyDescent="0.25">
      <c r="B15" s="1273" t="s">
        <v>752</v>
      </c>
      <c r="C15" s="1273"/>
      <c r="D15" s="1273"/>
      <c r="E15" s="1273"/>
      <c r="F15" s="1273"/>
      <c r="G15" s="1273"/>
      <c r="H15" s="1273"/>
      <c r="I15" s="1273"/>
      <c r="J15" s="1273"/>
      <c r="K15" s="1273"/>
      <c r="L15" s="1273"/>
      <c r="M15" s="1273"/>
      <c r="N15" s="1273"/>
    </row>
    <row r="16" spans="1:16" s="690" customFormat="1" x14ac:dyDescent="0.25">
      <c r="B16" s="1293"/>
      <c r="C16" s="1294"/>
      <c r="D16" s="1295"/>
      <c r="E16" s="1295"/>
      <c r="F16" s="1295"/>
      <c r="G16" s="1295"/>
      <c r="H16" s="1295"/>
      <c r="I16" s="1295"/>
      <c r="J16" s="1295"/>
      <c r="K16" s="1295"/>
      <c r="L16" s="1295"/>
      <c r="M16" s="1295"/>
      <c r="N16" s="1295"/>
      <c r="O16" s="1295"/>
      <c r="P16" s="1296"/>
    </row>
    <row r="17" spans="1:16" s="690" customFormat="1" x14ac:dyDescent="0.25">
      <c r="B17" s="691"/>
      <c r="C17" s="691"/>
      <c r="D17" s="691"/>
      <c r="E17" s="691"/>
      <c r="F17" s="691"/>
      <c r="G17" s="691"/>
      <c r="H17" s="691"/>
      <c r="I17" s="691"/>
      <c r="J17" s="691"/>
      <c r="K17" s="691"/>
      <c r="L17" s="691"/>
      <c r="M17" s="691"/>
      <c r="N17" s="691"/>
    </row>
    <row r="18" spans="1:16" ht="50.25" customHeight="1" x14ac:dyDescent="0.25">
      <c r="A18" s="692" t="s">
        <v>365</v>
      </c>
      <c r="B18" s="1297" t="s">
        <v>753</v>
      </c>
      <c r="C18" s="1297"/>
      <c r="D18" s="1297"/>
      <c r="E18" s="1297"/>
      <c r="F18" s="1297"/>
      <c r="G18" s="1297"/>
      <c r="H18" s="1297"/>
      <c r="I18" s="1297"/>
      <c r="J18" s="1297"/>
      <c r="K18" s="1297"/>
      <c r="L18" s="1297"/>
      <c r="M18" s="1297"/>
      <c r="N18" s="1297"/>
      <c r="O18" s="1297"/>
      <c r="P18" s="1297"/>
    </row>
    <row r="19" spans="1:16" x14ac:dyDescent="0.25">
      <c r="B19" s="1293"/>
      <c r="C19" s="1294"/>
      <c r="D19" s="1295"/>
      <c r="E19" s="1295"/>
      <c r="F19" s="1295"/>
      <c r="G19" s="1295"/>
      <c r="H19" s="1295"/>
      <c r="I19" s="1295"/>
      <c r="J19" s="1295"/>
      <c r="K19" s="1295"/>
      <c r="L19" s="1295"/>
      <c r="M19" s="1295"/>
      <c r="N19" s="1295"/>
      <c r="O19" s="1295"/>
      <c r="P19" s="1296"/>
    </row>
    <row r="20" spans="1:16" x14ac:dyDescent="0.25">
      <c r="B20" s="693"/>
      <c r="C20" s="693"/>
      <c r="D20" s="693"/>
      <c r="E20" s="693"/>
      <c r="F20" s="693"/>
      <c r="G20" s="84"/>
      <c r="H20" s="84"/>
    </row>
    <row r="21" spans="1:16" x14ac:dyDescent="0.25">
      <c r="A21" s="291" t="s">
        <v>366</v>
      </c>
      <c r="B21" s="1281" t="s">
        <v>227</v>
      </c>
      <c r="C21" s="1281"/>
      <c r="D21" s="1281"/>
      <c r="E21" s="1281"/>
      <c r="F21" s="1282"/>
      <c r="G21" s="1287"/>
      <c r="H21" s="1288"/>
      <c r="I21" s="1288"/>
      <c r="J21" s="1288"/>
      <c r="K21" s="1288"/>
      <c r="L21" s="1288"/>
      <c r="M21" s="1288"/>
      <c r="N21" s="1288"/>
      <c r="O21" s="1288"/>
      <c r="P21" s="1289"/>
    </row>
    <row r="22" spans="1:16" x14ac:dyDescent="0.25">
      <c r="B22" s="1277" t="s">
        <v>228</v>
      </c>
      <c r="C22" s="1277"/>
      <c r="D22" s="1277"/>
      <c r="E22" s="1277"/>
      <c r="F22" s="1278"/>
      <c r="G22" s="1287"/>
      <c r="H22" s="1288"/>
      <c r="I22" s="1288"/>
      <c r="J22" s="1288"/>
      <c r="K22" s="1288"/>
      <c r="L22" s="1288"/>
      <c r="M22" s="1288"/>
      <c r="N22" s="1288"/>
      <c r="O22" s="1288"/>
      <c r="P22" s="1289"/>
    </row>
    <row r="23" spans="1:16" x14ac:dyDescent="0.25">
      <c r="B23" s="1277" t="s">
        <v>218</v>
      </c>
      <c r="C23" s="1277"/>
      <c r="D23" s="1277"/>
      <c r="E23" s="1277"/>
      <c r="F23" s="1278"/>
      <c r="G23" s="1298"/>
      <c r="H23" s="1299"/>
      <c r="I23" s="1299"/>
      <c r="J23" s="1299"/>
      <c r="K23" s="1299"/>
      <c r="L23" s="1299"/>
      <c r="M23" s="1299"/>
      <c r="N23" s="1299"/>
      <c r="O23" s="1299"/>
      <c r="P23" s="1300"/>
    </row>
    <row r="24" spans="1:16" x14ac:dyDescent="0.25">
      <c r="B24" s="1277" t="s">
        <v>219</v>
      </c>
      <c r="C24" s="1277"/>
      <c r="D24" s="1277"/>
      <c r="E24" s="1277"/>
      <c r="F24" s="1278"/>
      <c r="G24" s="1287"/>
      <c r="H24" s="1288"/>
      <c r="I24" s="1288"/>
      <c r="J24" s="1288"/>
      <c r="K24" s="1288"/>
      <c r="L24" s="1289"/>
      <c r="M24" s="694" t="s">
        <v>220</v>
      </c>
      <c r="N24" s="309"/>
      <c r="O24" s="694" t="s">
        <v>221</v>
      </c>
      <c r="P24" s="310"/>
    </row>
    <row r="25" spans="1:16" x14ac:dyDescent="0.25">
      <c r="B25" s="1277" t="s">
        <v>229</v>
      </c>
      <c r="C25" s="1277"/>
      <c r="D25" s="1277"/>
      <c r="E25" s="1277"/>
      <c r="F25" s="1278"/>
      <c r="G25" s="1290"/>
      <c r="H25" s="1291"/>
      <c r="I25" s="1291"/>
      <c r="J25" s="1291"/>
      <c r="K25" s="1291"/>
      <c r="L25" s="1291"/>
      <c r="M25" s="694" t="s">
        <v>230</v>
      </c>
      <c r="N25" s="1290"/>
      <c r="O25" s="1291"/>
      <c r="P25" s="1292"/>
    </row>
    <row r="26" spans="1:16" x14ac:dyDescent="0.25">
      <c r="B26" s="1277" t="s">
        <v>45</v>
      </c>
      <c r="C26" s="1277"/>
      <c r="D26" s="1277"/>
      <c r="E26" s="1277"/>
      <c r="F26" s="1278"/>
      <c r="G26" s="1290"/>
      <c r="H26" s="1291"/>
      <c r="I26" s="1291"/>
      <c r="J26" s="1291"/>
      <c r="K26" s="1291"/>
      <c r="L26" s="1291"/>
      <c r="M26" s="1291"/>
      <c r="N26" s="1291"/>
      <c r="O26" s="1291"/>
      <c r="P26" s="1292"/>
    </row>
    <row r="27" spans="1:16" x14ac:dyDescent="0.25">
      <c r="B27" s="1277" t="s">
        <v>231</v>
      </c>
      <c r="C27" s="1277"/>
      <c r="D27" s="1277"/>
      <c r="E27" s="1277"/>
      <c r="F27" s="1278"/>
      <c r="G27" s="1290"/>
      <c r="H27" s="1291"/>
      <c r="I27" s="1291"/>
      <c r="J27" s="1291"/>
      <c r="K27" s="1291"/>
      <c r="L27" s="1291"/>
      <c r="M27" s="1291"/>
      <c r="N27" s="1291"/>
      <c r="O27" s="1291"/>
      <c r="P27" s="1292"/>
    </row>
    <row r="28" spans="1:16" x14ac:dyDescent="0.25">
      <c r="B28" s="684"/>
      <c r="C28" s="684"/>
      <c r="D28" s="684"/>
      <c r="E28" s="684"/>
      <c r="F28" s="684"/>
      <c r="H28" s="687"/>
    </row>
    <row r="29" spans="1:16" x14ac:dyDescent="0.25">
      <c r="A29" s="291" t="s">
        <v>550</v>
      </c>
      <c r="B29" s="1281" t="s">
        <v>232</v>
      </c>
      <c r="C29" s="1281"/>
      <c r="D29" s="1281"/>
      <c r="E29" s="1281"/>
      <c r="F29" s="1282"/>
      <c r="G29" s="1290"/>
      <c r="H29" s="1291"/>
      <c r="I29" s="1291"/>
      <c r="J29" s="1291"/>
      <c r="K29" s="1291"/>
      <c r="L29" s="1291"/>
      <c r="M29" s="1291"/>
      <c r="N29" s="1291"/>
      <c r="O29" s="1291"/>
      <c r="P29" s="1292"/>
    </row>
    <row r="30" spans="1:16" x14ac:dyDescent="0.25">
      <c r="B30" s="1283" t="s">
        <v>405</v>
      </c>
      <c r="C30" s="1283"/>
      <c r="D30" s="1283"/>
      <c r="E30" s="1283"/>
      <c r="F30" s="1284"/>
      <c r="G30" s="1290"/>
      <c r="H30" s="1291"/>
      <c r="I30" s="1291"/>
      <c r="J30" s="1291"/>
      <c r="K30" s="1291"/>
      <c r="L30" s="1291"/>
      <c r="M30" s="1291"/>
      <c r="N30" s="1291"/>
      <c r="O30" s="1291"/>
      <c r="P30" s="1292"/>
    </row>
    <row r="31" spans="1:16" x14ac:dyDescent="0.25">
      <c r="B31" s="617"/>
      <c r="C31" s="617"/>
      <c r="D31" s="617"/>
      <c r="E31" s="617"/>
      <c r="F31" s="617"/>
      <c r="G31" s="695"/>
      <c r="H31" s="84"/>
    </row>
    <row r="32" spans="1:16" x14ac:dyDescent="0.25">
      <c r="A32" s="291" t="s">
        <v>551</v>
      </c>
      <c r="B32" s="1281" t="s">
        <v>233</v>
      </c>
      <c r="C32" s="1281"/>
      <c r="D32" s="1281"/>
      <c r="E32" s="1281"/>
      <c r="F32" s="1282"/>
      <c r="G32" s="1290"/>
      <c r="H32" s="1291"/>
      <c r="I32" s="1291"/>
      <c r="J32" s="1291"/>
      <c r="K32" s="1291"/>
      <c r="L32" s="1291"/>
      <c r="M32" s="1291"/>
      <c r="N32" s="1291"/>
      <c r="O32" s="1291"/>
      <c r="P32" s="1292"/>
    </row>
    <row r="33" spans="1:16" x14ac:dyDescent="0.25">
      <c r="B33" s="1281"/>
      <c r="C33" s="1281"/>
      <c r="D33" s="1281"/>
      <c r="E33" s="617"/>
      <c r="F33" s="617"/>
      <c r="G33" s="696"/>
      <c r="H33" s="84"/>
    </row>
    <row r="34" spans="1:16" x14ac:dyDescent="0.25">
      <c r="A34" s="291" t="s">
        <v>552</v>
      </c>
      <c r="B34" s="1281" t="s">
        <v>234</v>
      </c>
      <c r="C34" s="1281"/>
      <c r="D34" s="1281"/>
      <c r="E34" s="1281"/>
      <c r="F34" s="1281"/>
      <c r="G34" s="697"/>
      <c r="H34" s="687"/>
    </row>
    <row r="35" spans="1:16" x14ac:dyDescent="0.25">
      <c r="A35" s="291"/>
      <c r="B35" s="1285" t="s">
        <v>235</v>
      </c>
      <c r="C35" s="1285"/>
      <c r="D35" s="1285"/>
      <c r="E35" s="1285"/>
      <c r="F35" s="1286"/>
      <c r="G35" s="312"/>
    </row>
    <row r="36" spans="1:16" x14ac:dyDescent="0.25">
      <c r="A36" s="291"/>
      <c r="B36" s="1285" t="s">
        <v>236</v>
      </c>
      <c r="C36" s="1285"/>
      <c r="D36" s="1285"/>
      <c r="E36" s="1285"/>
      <c r="F36" s="1286"/>
      <c r="G36" s="313"/>
    </row>
    <row r="37" spans="1:16" x14ac:dyDescent="0.25">
      <c r="A37" s="291"/>
      <c r="G37" s="86" t="s">
        <v>570</v>
      </c>
    </row>
    <row r="38" spans="1:16" x14ac:dyDescent="0.25">
      <c r="A38" s="291" t="s">
        <v>553</v>
      </c>
      <c r="B38" s="1281" t="s">
        <v>237</v>
      </c>
      <c r="C38" s="1281"/>
      <c r="D38" s="1281"/>
      <c r="E38" s="1281"/>
      <c r="F38" s="1282"/>
      <c r="G38" s="1302"/>
      <c r="H38" s="1303"/>
      <c r="I38" s="1303"/>
      <c r="J38" s="1303"/>
      <c r="K38" s="1303"/>
      <c r="L38" s="1303"/>
      <c r="M38" s="1303"/>
      <c r="N38" s="1303"/>
      <c r="O38" s="1303"/>
      <c r="P38" s="1304"/>
    </row>
    <row r="39" spans="1:16" x14ac:dyDescent="0.25">
      <c r="A39" s="291"/>
      <c r="B39" s="690"/>
      <c r="C39" s="690"/>
      <c r="D39" s="663"/>
      <c r="E39" s="663"/>
      <c r="F39" s="663"/>
    </row>
    <row r="40" spans="1:16" s="87" customFormat="1" ht="15" customHeight="1" x14ac:dyDescent="0.25">
      <c r="A40" s="291" t="s">
        <v>554</v>
      </c>
      <c r="B40" s="1273" t="s">
        <v>755</v>
      </c>
      <c r="C40" s="1273"/>
      <c r="D40" s="1273"/>
      <c r="E40" s="1273"/>
      <c r="F40" s="1273"/>
      <c r="G40" s="1273"/>
      <c r="H40" s="1273"/>
      <c r="I40" s="1273"/>
      <c r="J40" s="1273"/>
      <c r="K40" s="1273"/>
      <c r="L40" s="1273"/>
      <c r="M40" s="1273"/>
      <c r="N40" s="1273"/>
      <c r="O40" s="1273"/>
      <c r="P40" s="1273"/>
    </row>
    <row r="41" spans="1:16" s="87" customFormat="1" x14ac:dyDescent="0.25">
      <c r="A41" s="291"/>
      <c r="B41" s="86"/>
      <c r="C41" s="314"/>
      <c r="D41" s="690" t="s">
        <v>39</v>
      </c>
      <c r="E41" s="314"/>
      <c r="F41" s="690" t="s">
        <v>40</v>
      </c>
      <c r="N41" s="86"/>
      <c r="O41" s="86"/>
    </row>
    <row r="42" spans="1:16" x14ac:dyDescent="0.25">
      <c r="A42" s="291"/>
      <c r="B42" s="698" t="s">
        <v>433</v>
      </c>
      <c r="C42" s="698"/>
    </row>
    <row r="43" spans="1:16" x14ac:dyDescent="0.25">
      <c r="A43" s="291"/>
    </row>
    <row r="44" spans="1:16" s="87" customFormat="1" x14ac:dyDescent="0.25">
      <c r="A44" s="291" t="s">
        <v>555</v>
      </c>
      <c r="B44" s="1273" t="s">
        <v>430</v>
      </c>
      <c r="C44" s="1273"/>
      <c r="D44" s="1273"/>
      <c r="E44" s="1273"/>
      <c r="F44" s="1273"/>
      <c r="G44" s="1273"/>
      <c r="H44" s="1273"/>
      <c r="I44" s="1273"/>
      <c r="J44" s="1273"/>
      <c r="K44" s="1273"/>
      <c r="L44" s="1273"/>
      <c r="M44" s="1273"/>
      <c r="N44" s="1273"/>
      <c r="O44" s="1273"/>
      <c r="P44" s="1273"/>
    </row>
    <row r="45" spans="1:16" s="87" customFormat="1" x14ac:dyDescent="0.25">
      <c r="A45" s="291"/>
      <c r="B45" s="699" t="s">
        <v>8</v>
      </c>
      <c r="C45" s="314"/>
      <c r="D45" s="1279" t="s">
        <v>558</v>
      </c>
      <c r="E45" s="1280"/>
      <c r="F45" s="1280"/>
      <c r="G45" s="1280"/>
      <c r="H45" s="1280"/>
      <c r="I45" s="1280"/>
      <c r="J45" s="1280"/>
      <c r="K45" s="1280"/>
      <c r="L45" s="1280"/>
      <c r="M45" s="1280"/>
      <c r="N45" s="1280"/>
      <c r="O45" s="1280"/>
      <c r="P45" s="1280"/>
    </row>
    <row r="46" spans="1:16" s="87" customFormat="1" x14ac:dyDescent="0.25">
      <c r="A46" s="291"/>
      <c r="B46" s="86"/>
      <c r="C46" s="700"/>
      <c r="D46" s="1280"/>
      <c r="E46" s="1280"/>
      <c r="F46" s="1280"/>
      <c r="G46" s="1280"/>
      <c r="H46" s="1280"/>
      <c r="I46" s="1280"/>
      <c r="J46" s="1280"/>
      <c r="K46" s="1280"/>
      <c r="L46" s="1280"/>
      <c r="M46" s="1280"/>
      <c r="N46" s="1280"/>
      <c r="O46" s="1280"/>
      <c r="P46" s="1280"/>
    </row>
    <row r="47" spans="1:16" x14ac:dyDescent="0.25">
      <c r="A47" s="291"/>
      <c r="B47" s="84"/>
      <c r="C47" s="314"/>
      <c r="D47" s="1280" t="s">
        <v>559</v>
      </c>
      <c r="E47" s="1280"/>
      <c r="F47" s="1280"/>
      <c r="G47" s="1280"/>
      <c r="H47" s="1280"/>
      <c r="I47" s="1280"/>
      <c r="J47" s="1280"/>
      <c r="K47" s="1280"/>
      <c r="L47" s="1280"/>
      <c r="M47" s="1280"/>
      <c r="N47" s="1280"/>
      <c r="O47" s="1280"/>
      <c r="P47" s="1280"/>
    </row>
    <row r="48" spans="1:16" ht="15.75" customHeight="1" x14ac:dyDescent="0.25">
      <c r="A48" s="291"/>
      <c r="B48" s="84"/>
      <c r="C48" s="84"/>
      <c r="D48" s="1280"/>
      <c r="E48" s="1280"/>
      <c r="F48" s="1280"/>
      <c r="G48" s="1280"/>
      <c r="H48" s="1280"/>
      <c r="I48" s="1280"/>
      <c r="J48" s="1280"/>
      <c r="K48" s="1280"/>
      <c r="L48" s="1280"/>
      <c r="M48" s="1280"/>
      <c r="N48" s="1280"/>
      <c r="O48" s="1280"/>
      <c r="P48" s="1280"/>
    </row>
    <row r="49" spans="1:16" ht="15.75" customHeight="1" x14ac:dyDescent="0.25">
      <c r="A49" s="291"/>
      <c r="B49" s="84"/>
      <c r="C49" s="84"/>
      <c r="D49" s="701"/>
      <c r="E49" s="701"/>
      <c r="F49" s="701"/>
      <c r="G49" s="701"/>
      <c r="H49" s="701"/>
      <c r="I49" s="701"/>
      <c r="J49" s="701"/>
      <c r="K49" s="701"/>
      <c r="L49" s="701"/>
      <c r="M49" s="701"/>
      <c r="N49" s="701"/>
      <c r="O49" s="701"/>
      <c r="P49" s="701"/>
    </row>
    <row r="50" spans="1:16" s="87" customFormat="1" x14ac:dyDescent="0.25">
      <c r="A50" s="291" t="s">
        <v>556</v>
      </c>
      <c r="B50" s="1273" t="s">
        <v>432</v>
      </c>
      <c r="C50" s="1273"/>
      <c r="D50" s="1273"/>
      <c r="E50" s="1273"/>
      <c r="F50" s="1273"/>
      <c r="G50" s="1273"/>
      <c r="H50" s="1273"/>
      <c r="I50" s="1273"/>
      <c r="J50" s="1273"/>
      <c r="K50" s="1273"/>
      <c r="L50" s="1273"/>
      <c r="M50" s="1273"/>
      <c r="N50" s="1273"/>
      <c r="O50" s="1273"/>
      <c r="P50" s="1273"/>
    </row>
    <row r="51" spans="1:16" s="87" customFormat="1" x14ac:dyDescent="0.25">
      <c r="A51" s="291"/>
      <c r="B51" s="699" t="s">
        <v>8</v>
      </c>
      <c r="C51" s="314"/>
      <c r="D51" s="1279" t="s">
        <v>544</v>
      </c>
      <c r="E51" s="1280"/>
      <c r="F51" s="1280"/>
      <c r="G51" s="1280"/>
      <c r="H51" s="1280"/>
      <c r="I51" s="1280"/>
      <c r="J51" s="1280"/>
      <c r="K51" s="1280"/>
      <c r="L51" s="1280"/>
      <c r="M51" s="1280"/>
      <c r="N51" s="1280"/>
      <c r="O51" s="1280"/>
      <c r="P51" s="1280"/>
    </row>
    <row r="52" spans="1:16" s="87" customFormat="1" x14ac:dyDescent="0.25">
      <c r="A52" s="291"/>
      <c r="B52" s="86"/>
      <c r="C52" s="700"/>
      <c r="D52" s="1280"/>
      <c r="E52" s="1280"/>
      <c r="F52" s="1280"/>
      <c r="G52" s="1280"/>
      <c r="H52" s="1280"/>
      <c r="I52" s="1280"/>
      <c r="J52" s="1280"/>
      <c r="K52" s="1280"/>
      <c r="L52" s="1280"/>
      <c r="M52" s="1280"/>
      <c r="N52" s="1280"/>
      <c r="O52" s="1280"/>
      <c r="P52" s="1280"/>
    </row>
    <row r="53" spans="1:16" x14ac:dyDescent="0.25">
      <c r="A53" s="291"/>
      <c r="B53" s="84"/>
      <c r="C53" s="314"/>
      <c r="D53" s="1280" t="s">
        <v>545</v>
      </c>
      <c r="E53" s="1280"/>
      <c r="F53" s="1280"/>
      <c r="G53" s="1280"/>
      <c r="H53" s="1280"/>
      <c r="I53" s="1280"/>
      <c r="J53" s="1280"/>
      <c r="K53" s="1280"/>
      <c r="L53" s="1280"/>
      <c r="M53" s="1280"/>
      <c r="N53" s="1280"/>
      <c r="O53" s="1280"/>
      <c r="P53" s="1280"/>
    </row>
    <row r="54" spans="1:16" ht="15.75" customHeight="1" x14ac:dyDescent="0.25">
      <c r="A54" s="291"/>
      <c r="B54" s="84"/>
      <c r="C54" s="84"/>
      <c r="D54" s="1280"/>
      <c r="E54" s="1280"/>
      <c r="F54" s="1280"/>
      <c r="G54" s="1280"/>
      <c r="H54" s="1280"/>
      <c r="I54" s="1280"/>
      <c r="J54" s="1280"/>
      <c r="K54" s="1280"/>
      <c r="L54" s="1280"/>
      <c r="M54" s="1280"/>
      <c r="N54" s="1280"/>
      <c r="O54" s="1280"/>
      <c r="P54" s="1280"/>
    </row>
    <row r="55" spans="1:16" ht="15.75" customHeight="1" x14ac:dyDescent="0.25">
      <c r="A55" s="291"/>
      <c r="B55" s="84"/>
      <c r="C55" s="84"/>
      <c r="D55" s="701"/>
      <c r="E55" s="701"/>
      <c r="F55" s="701"/>
      <c r="G55" s="701"/>
      <c r="H55" s="701"/>
      <c r="I55" s="701"/>
      <c r="J55" s="701"/>
      <c r="K55" s="701"/>
      <c r="L55" s="701"/>
      <c r="M55" s="701"/>
      <c r="N55" s="701"/>
      <c r="O55" s="701"/>
      <c r="P55" s="701"/>
    </row>
    <row r="56" spans="1:16" s="87" customFormat="1" ht="15.75" customHeight="1" x14ac:dyDescent="0.25">
      <c r="A56" s="291" t="s">
        <v>557</v>
      </c>
      <c r="B56" s="1273" t="s">
        <v>428</v>
      </c>
      <c r="C56" s="1273"/>
      <c r="D56" s="1273"/>
      <c r="E56" s="1273"/>
      <c r="F56" s="1273"/>
      <c r="G56" s="1273"/>
      <c r="H56" s="1273"/>
      <c r="I56" s="1273"/>
      <c r="J56" s="1273"/>
      <c r="K56" s="1273"/>
      <c r="L56" s="1273"/>
      <c r="M56" s="1273"/>
      <c r="N56" s="1273"/>
      <c r="O56" s="1273"/>
      <c r="P56" s="1273"/>
    </row>
    <row r="57" spans="1:16" s="87" customFormat="1" x14ac:dyDescent="0.25">
      <c r="A57" s="291"/>
      <c r="B57" s="699" t="s">
        <v>8</v>
      </c>
      <c r="C57" s="292"/>
      <c r="D57" s="702" t="s">
        <v>9</v>
      </c>
      <c r="E57" s="702"/>
      <c r="F57" s="702"/>
    </row>
    <row r="58" spans="1:16" s="87" customFormat="1" x14ac:dyDescent="0.25">
      <c r="A58" s="291"/>
      <c r="C58" s="292"/>
      <c r="D58" s="702" t="s">
        <v>10</v>
      </c>
      <c r="E58" s="702"/>
      <c r="F58" s="702"/>
    </row>
    <row r="59" spans="1:16" s="87" customFormat="1" x14ac:dyDescent="0.25">
      <c r="A59" s="291"/>
      <c r="C59" s="292"/>
      <c r="D59" s="703" t="s">
        <v>41</v>
      </c>
      <c r="E59" s="703"/>
      <c r="F59" s="703"/>
    </row>
    <row r="60" spans="1:16" s="87" customFormat="1" x14ac:dyDescent="0.25">
      <c r="A60" s="291"/>
    </row>
    <row r="61" spans="1:16" s="87" customFormat="1" ht="15.75" customHeight="1" x14ac:dyDescent="0.25">
      <c r="A61" s="291" t="s">
        <v>695</v>
      </c>
      <c r="B61" s="1273" t="s">
        <v>429</v>
      </c>
      <c r="C61" s="1273"/>
      <c r="D61" s="1273"/>
      <c r="E61" s="1273"/>
      <c r="F61" s="1273"/>
      <c r="G61" s="1273"/>
      <c r="H61" s="1273"/>
      <c r="I61" s="1273"/>
      <c r="J61" s="1273"/>
      <c r="K61" s="1273"/>
      <c r="L61" s="1273"/>
      <c r="M61" s="1273"/>
      <c r="N61" s="1273"/>
      <c r="O61" s="1273"/>
      <c r="P61" s="1273"/>
    </row>
    <row r="62" spans="1:16" s="87" customFormat="1" x14ac:dyDescent="0.25">
      <c r="A62" s="291"/>
      <c r="B62" s="618" t="s">
        <v>431</v>
      </c>
    </row>
    <row r="63" spans="1:16" s="87" customFormat="1" x14ac:dyDescent="0.25">
      <c r="A63" s="291"/>
      <c r="C63" s="292"/>
      <c r="D63" s="625" t="s">
        <v>120</v>
      </c>
      <c r="E63" s="625"/>
      <c r="F63" s="625"/>
      <c r="J63" s="662"/>
      <c r="K63" s="662"/>
    </row>
    <row r="64" spans="1:16" s="87" customFormat="1" x14ac:dyDescent="0.25">
      <c r="A64" s="291" t="s">
        <v>570</v>
      </c>
      <c r="C64" s="292"/>
      <c r="D64" s="625" t="s">
        <v>870</v>
      </c>
      <c r="E64" s="625"/>
      <c r="F64" s="625"/>
      <c r="J64" s="662"/>
      <c r="K64" s="662"/>
    </row>
    <row r="65" spans="1:1014 1025:2038 2049:3062 3073:4086 4097:5110 5121:6134 6145:7158 7169:8182 8193:9206 9217:10230 10241:11254 11265:12278 12289:13302 13313:14326 14337:15350 15361:16374" s="87" customFormat="1" x14ac:dyDescent="0.25">
      <c r="A65" s="291"/>
      <c r="C65" s="292"/>
      <c r="D65" s="625" t="s">
        <v>123</v>
      </c>
      <c r="E65" s="625"/>
      <c r="F65" s="625"/>
    </row>
    <row r="66" spans="1:1014 1025:2038 2049:3062 3073:4086 4097:5110 5121:6134 6145:7158 7169:8182 8193:9206 9217:10230 10241:11254 11265:12278 12289:13302 13313:14326 14337:15350 15361:16374" x14ac:dyDescent="0.25">
      <c r="A66" s="291"/>
    </row>
    <row r="67" spans="1:1014 1025:2038 2049:3062 3073:4086 4097:5110 5121:6134 6145:7158 7169:8182 8193:9206 9217:10230 10241:11254 11265:12278 12289:13302 13313:14326 14337:15350 15361:16374" s="87" customFormat="1" ht="15.75" customHeight="1" x14ac:dyDescent="0.25">
      <c r="A67" s="291" t="s">
        <v>754</v>
      </c>
      <c r="B67" s="1273" t="s">
        <v>725</v>
      </c>
      <c r="C67" s="1273"/>
      <c r="D67" s="1273"/>
      <c r="E67" s="1273"/>
      <c r="F67" s="1273"/>
      <c r="G67" s="1273"/>
      <c r="H67" s="1273"/>
      <c r="I67" s="1273"/>
      <c r="J67" s="1273"/>
      <c r="K67" s="1273"/>
      <c r="L67" s="1273"/>
      <c r="M67" s="1273"/>
      <c r="N67" s="1273"/>
      <c r="O67" s="1273"/>
      <c r="P67" s="1273"/>
    </row>
    <row r="68" spans="1:1014 1025:2038 2049:3062 3073:4086 4097:5110 5121:6134 6145:7158 7169:8182 8193:9206 9217:10230 10241:11254 11265:12278 12289:13302 13313:14326 14337:15350 15361:16374" s="87" customFormat="1" x14ac:dyDescent="0.25">
      <c r="A68" s="291"/>
      <c r="B68" s="618" t="s">
        <v>872</v>
      </c>
    </row>
    <row r="69" spans="1:1014 1025:2038 2049:3062 3073:4086 4097:5110 5121:6134 6145:7158 7169:8182 8193:9206 9217:10230 10241:11254 11265:12278 12289:13302 13313:14326 14337:15350 15361:16374" s="87" customFormat="1" x14ac:dyDescent="0.25">
      <c r="A69" s="291"/>
      <c r="C69" s="292"/>
      <c r="D69" s="625" t="s">
        <v>39</v>
      </c>
      <c r="E69" s="625"/>
      <c r="F69" s="625" t="s">
        <v>696</v>
      </c>
      <c r="H69" s="1274"/>
      <c r="I69" s="1275"/>
      <c r="J69" s="1275"/>
      <c r="K69" s="1276"/>
    </row>
    <row r="70" spans="1:1014 1025:2038 2049:3062 3073:4086 4097:5110 5121:6134 6145:7158 7169:8182 8193:9206 9217:10230 10241:11254 11265:12278 12289:13302 13313:14326 14337:15350 15361:16374" s="87" customFormat="1" x14ac:dyDescent="0.25">
      <c r="A70" s="291"/>
      <c r="C70" s="292"/>
      <c r="D70" s="625" t="s">
        <v>40</v>
      </c>
      <c r="E70" s="625"/>
      <c r="F70" s="625"/>
    </row>
    <row r="71" spans="1:1014 1025:2038 2049:3062 3073:4086 4097:5110 5121:6134 6145:7158 7169:8182 8193:9206 9217:10230 10241:11254 11265:12278 12289:13302 13313:14326 14337:15350 15361:16374" x14ac:dyDescent="0.25">
      <c r="A71" s="291"/>
      <c r="C71" s="663"/>
      <c r="D71" s="663"/>
      <c r="E71" s="663"/>
      <c r="F71" s="663"/>
    </row>
    <row r="72" spans="1:1014 1025:2038 2049:3062 3073:4086 4097:5110 5121:6134 6145:7158 7169:8182 8193:9206 9217:10230 10241:11254 11265:12278 12289:13302 13313:14326 14337:15350 15361:16374" x14ac:dyDescent="0.25">
      <c r="A72" s="291" t="s">
        <v>758</v>
      </c>
      <c r="B72" s="704" t="s">
        <v>886</v>
      </c>
      <c r="C72" s="602"/>
      <c r="D72" s="602"/>
      <c r="E72" s="602"/>
      <c r="F72" s="602"/>
      <c r="G72" s="602"/>
      <c r="H72" s="602"/>
      <c r="I72" s="602"/>
      <c r="J72" s="602"/>
      <c r="K72" s="602"/>
      <c r="L72" s="602"/>
      <c r="M72" s="602"/>
      <c r="N72" s="602"/>
      <c r="O72" s="602"/>
      <c r="P72" s="602"/>
    </row>
    <row r="73" spans="1:1014 1025:2038 2049:3062 3073:4086 4097:5110 5121:6134 6145:7158 7169:8182 8193:9206 9217:10230 10241:11254 11265:12278 12289:13302 13313:14326 14337:15350 15361:16374" s="707" customFormat="1" ht="19.5" customHeight="1" x14ac:dyDescent="0.25">
      <c r="A73" s="705"/>
      <c r="B73" s="706" t="s">
        <v>873</v>
      </c>
    </row>
    <row r="74" spans="1:1014 1025:2038 2049:3062 3073:4086 4097:5110 5121:6134 6145:7158 7169:8182 8193:9206 9217:10230 10241:11254 11265:12278 12289:13302 13313:14326 14337:15350 15361:16374" x14ac:dyDescent="0.25">
      <c r="A74" s="291"/>
      <c r="C74" s="292"/>
      <c r="D74" s="663" t="s">
        <v>39</v>
      </c>
      <c r="E74" s="663"/>
      <c r="F74" s="663" t="s">
        <v>1005</v>
      </c>
      <c r="K74" s="292"/>
      <c r="L74" s="663" t="s">
        <v>39</v>
      </c>
    </row>
    <row r="75" spans="1:1014 1025:2038 2049:3062 3073:4086 4097:5110 5121:6134 6145:7158 7169:8182 8193:9206 9217:10230 10241:11254 11265:12278 12289:13302 13313:14326 14337:15350 15361:16374" x14ac:dyDescent="0.25">
      <c r="A75" s="291"/>
      <c r="C75" s="292"/>
      <c r="D75" s="663" t="s">
        <v>40</v>
      </c>
      <c r="E75" s="663"/>
      <c r="F75" s="663"/>
      <c r="K75" s="292"/>
      <c r="L75" s="663" t="s">
        <v>40</v>
      </c>
      <c r="M75" s="86" t="s">
        <v>874</v>
      </c>
      <c r="T75" s="663"/>
      <c r="U75" s="663"/>
      <c r="V75" s="663"/>
      <c r="AG75" s="291"/>
      <c r="AI75" s="84"/>
      <c r="AJ75" s="663"/>
      <c r="AK75" s="663"/>
      <c r="AL75" s="663"/>
      <c r="AW75" s="291"/>
      <c r="AY75" s="710"/>
      <c r="AZ75" s="663"/>
      <c r="BA75" s="663"/>
      <c r="BB75" s="663"/>
      <c r="BM75" s="291"/>
      <c r="BO75" s="710"/>
      <c r="BP75" s="663"/>
      <c r="BQ75" s="663"/>
      <c r="BR75" s="663"/>
      <c r="CC75" s="291"/>
      <c r="CE75" s="710"/>
      <c r="CF75" s="663"/>
      <c r="CG75" s="663"/>
      <c r="CH75" s="663"/>
      <c r="CS75" s="291"/>
      <c r="CU75" s="710"/>
      <c r="CV75" s="663"/>
      <c r="CW75" s="663"/>
      <c r="CX75" s="663"/>
      <c r="DI75" s="291"/>
      <c r="DK75" s="710"/>
      <c r="DL75" s="663"/>
      <c r="DM75" s="663"/>
      <c r="DN75" s="663"/>
      <c r="DY75" s="291"/>
      <c r="EA75" s="710"/>
      <c r="EB75" s="663"/>
      <c r="EC75" s="663"/>
      <c r="ED75" s="663"/>
      <c r="EO75" s="291"/>
      <c r="EQ75" s="710"/>
      <c r="ER75" s="663"/>
      <c r="ES75" s="663"/>
      <c r="ET75" s="663"/>
      <c r="FE75" s="291"/>
      <c r="FG75" s="710"/>
      <c r="FH75" s="663"/>
      <c r="FI75" s="663"/>
      <c r="FJ75" s="663"/>
      <c r="FU75" s="291"/>
      <c r="FW75" s="710"/>
      <c r="FX75" s="663"/>
      <c r="FY75" s="663"/>
      <c r="FZ75" s="663"/>
      <c r="GK75" s="291"/>
      <c r="GM75" s="710"/>
      <c r="GN75" s="663"/>
      <c r="GO75" s="663"/>
      <c r="GP75" s="663"/>
      <c r="HA75" s="291"/>
      <c r="HC75" s="710"/>
      <c r="HD75" s="663"/>
      <c r="HE75" s="663"/>
      <c r="HF75" s="663"/>
      <c r="HQ75" s="291"/>
      <c r="HS75" s="710"/>
      <c r="HT75" s="663"/>
      <c r="HU75" s="663"/>
      <c r="HV75" s="663"/>
      <c r="IG75" s="291"/>
      <c r="II75" s="710"/>
      <c r="IJ75" s="663"/>
      <c r="IK75" s="663"/>
      <c r="IL75" s="663"/>
      <c r="IW75" s="291"/>
      <c r="IY75" s="710"/>
      <c r="IZ75" s="663"/>
      <c r="JA75" s="663"/>
      <c r="JB75" s="663"/>
      <c r="JM75" s="291"/>
      <c r="JO75" s="710"/>
      <c r="JP75" s="663"/>
      <c r="JQ75" s="663"/>
      <c r="JR75" s="663"/>
      <c r="KC75" s="291"/>
      <c r="KE75" s="710"/>
      <c r="KF75" s="663"/>
      <c r="KG75" s="663"/>
      <c r="KH75" s="663"/>
      <c r="KS75" s="291"/>
      <c r="KU75" s="710"/>
      <c r="KV75" s="663"/>
      <c r="KW75" s="663"/>
      <c r="KX75" s="663"/>
      <c r="LI75" s="291"/>
      <c r="LK75" s="710"/>
      <c r="LL75" s="663"/>
      <c r="LM75" s="663"/>
      <c r="LN75" s="663"/>
      <c r="LY75" s="291"/>
      <c r="MA75" s="710"/>
      <c r="MB75" s="663"/>
      <c r="MC75" s="663"/>
      <c r="MD75" s="663"/>
      <c r="MO75" s="291"/>
      <c r="MQ75" s="710"/>
      <c r="MR75" s="663"/>
      <c r="MS75" s="663"/>
      <c r="MT75" s="663"/>
      <c r="NE75" s="291"/>
      <c r="NG75" s="710"/>
      <c r="NH75" s="663"/>
      <c r="NI75" s="663"/>
      <c r="NJ75" s="663"/>
      <c r="NU75" s="291"/>
      <c r="NW75" s="710"/>
      <c r="NX75" s="663"/>
      <c r="NY75" s="663"/>
      <c r="NZ75" s="663"/>
      <c r="OK75" s="291"/>
      <c r="OM75" s="710"/>
      <c r="ON75" s="663"/>
      <c r="OO75" s="663"/>
      <c r="OP75" s="663"/>
      <c r="PA75" s="291"/>
      <c r="PC75" s="710"/>
      <c r="PD75" s="663"/>
      <c r="PE75" s="663"/>
      <c r="PF75" s="663"/>
      <c r="PQ75" s="291"/>
      <c r="PS75" s="710"/>
      <c r="PT75" s="663"/>
      <c r="PU75" s="663"/>
      <c r="PV75" s="663"/>
      <c r="QG75" s="291"/>
      <c r="QI75" s="710"/>
      <c r="QJ75" s="663"/>
      <c r="QK75" s="663"/>
      <c r="QL75" s="663"/>
      <c r="QW75" s="291"/>
      <c r="QY75" s="710"/>
      <c r="QZ75" s="663"/>
      <c r="RA75" s="663"/>
      <c r="RB75" s="663"/>
      <c r="RM75" s="291"/>
      <c r="RO75" s="710"/>
      <c r="RP75" s="663"/>
      <c r="RQ75" s="663"/>
      <c r="RR75" s="663"/>
      <c r="SC75" s="291"/>
      <c r="SE75" s="710"/>
      <c r="SF75" s="663"/>
      <c r="SG75" s="663"/>
      <c r="SH75" s="663"/>
      <c r="SS75" s="291"/>
      <c r="SU75" s="710"/>
      <c r="SV75" s="663"/>
      <c r="SW75" s="663"/>
      <c r="SX75" s="663"/>
      <c r="TI75" s="291"/>
      <c r="TK75" s="710"/>
      <c r="TL75" s="663"/>
      <c r="TM75" s="663"/>
      <c r="TN75" s="663"/>
      <c r="TY75" s="291"/>
      <c r="UA75" s="710"/>
      <c r="UB75" s="663"/>
      <c r="UC75" s="663"/>
      <c r="UD75" s="663"/>
      <c r="UO75" s="291"/>
      <c r="UQ75" s="710"/>
      <c r="UR75" s="663"/>
      <c r="US75" s="663"/>
      <c r="UT75" s="663"/>
      <c r="VE75" s="291"/>
      <c r="VG75" s="710"/>
      <c r="VH75" s="663"/>
      <c r="VI75" s="663"/>
      <c r="VJ75" s="663"/>
      <c r="VU75" s="291"/>
      <c r="VW75" s="710"/>
      <c r="VX75" s="663"/>
      <c r="VY75" s="663"/>
      <c r="VZ75" s="663"/>
      <c r="WK75" s="291"/>
      <c r="WM75" s="710"/>
      <c r="WN75" s="663"/>
      <c r="WO75" s="663"/>
      <c r="WP75" s="663"/>
      <c r="XA75" s="291"/>
      <c r="XC75" s="710"/>
      <c r="XD75" s="663"/>
      <c r="XE75" s="663"/>
      <c r="XF75" s="663"/>
      <c r="XQ75" s="291"/>
      <c r="XS75" s="710"/>
      <c r="XT75" s="663"/>
      <c r="XU75" s="663"/>
      <c r="XV75" s="663"/>
      <c r="YG75" s="291"/>
      <c r="YI75" s="710"/>
      <c r="YJ75" s="663"/>
      <c r="YK75" s="663"/>
      <c r="YL75" s="663"/>
      <c r="YW75" s="291"/>
      <c r="YY75" s="710"/>
      <c r="YZ75" s="663"/>
      <c r="ZA75" s="663"/>
      <c r="ZB75" s="663"/>
      <c r="ZM75" s="291"/>
      <c r="ZO75" s="710"/>
      <c r="ZP75" s="663"/>
      <c r="ZQ75" s="663"/>
      <c r="ZR75" s="663"/>
      <c r="AAC75" s="291"/>
      <c r="AAE75" s="710"/>
      <c r="AAF75" s="663"/>
      <c r="AAG75" s="663"/>
      <c r="AAH75" s="663"/>
      <c r="AAS75" s="291"/>
      <c r="AAU75" s="710"/>
      <c r="AAV75" s="663"/>
      <c r="AAW75" s="663"/>
      <c r="AAX75" s="663"/>
      <c r="ABI75" s="291"/>
      <c r="ABK75" s="710"/>
      <c r="ABL75" s="663"/>
      <c r="ABM75" s="663"/>
      <c r="ABN75" s="663"/>
      <c r="ABY75" s="291"/>
      <c r="ACA75" s="710"/>
      <c r="ACB75" s="663"/>
      <c r="ACC75" s="663"/>
      <c r="ACD75" s="663"/>
      <c r="ACO75" s="291"/>
      <c r="ACQ75" s="710"/>
      <c r="ACR75" s="663"/>
      <c r="ACS75" s="663"/>
      <c r="ACT75" s="663"/>
      <c r="ADE75" s="291"/>
      <c r="ADG75" s="710"/>
      <c r="ADH75" s="663"/>
      <c r="ADI75" s="663"/>
      <c r="ADJ75" s="663"/>
      <c r="ADU75" s="291"/>
      <c r="ADW75" s="710"/>
      <c r="ADX75" s="663"/>
      <c r="ADY75" s="663"/>
      <c r="ADZ75" s="663"/>
      <c r="AEK75" s="291"/>
      <c r="AEM75" s="710"/>
      <c r="AEN75" s="663"/>
      <c r="AEO75" s="663"/>
      <c r="AEP75" s="663"/>
      <c r="AFA75" s="291"/>
      <c r="AFC75" s="710"/>
      <c r="AFD75" s="663"/>
      <c r="AFE75" s="663"/>
      <c r="AFF75" s="663"/>
      <c r="AFQ75" s="291"/>
      <c r="AFS75" s="710"/>
      <c r="AFT75" s="663"/>
      <c r="AFU75" s="663"/>
      <c r="AFV75" s="663"/>
      <c r="AGG75" s="291"/>
      <c r="AGI75" s="710"/>
      <c r="AGJ75" s="663"/>
      <c r="AGK75" s="663"/>
      <c r="AGL75" s="663"/>
      <c r="AGW75" s="291"/>
      <c r="AGY75" s="710"/>
      <c r="AGZ75" s="663"/>
      <c r="AHA75" s="663"/>
      <c r="AHB75" s="663"/>
      <c r="AHM75" s="291"/>
      <c r="AHO75" s="710"/>
      <c r="AHP75" s="663"/>
      <c r="AHQ75" s="663"/>
      <c r="AHR75" s="663"/>
      <c r="AIC75" s="291"/>
      <c r="AIE75" s="710"/>
      <c r="AIF75" s="663"/>
      <c r="AIG75" s="663"/>
      <c r="AIH75" s="663"/>
      <c r="AIS75" s="291"/>
      <c r="AIU75" s="710"/>
      <c r="AIV75" s="663"/>
      <c r="AIW75" s="663"/>
      <c r="AIX75" s="663"/>
      <c r="AJI75" s="291"/>
      <c r="AJK75" s="710"/>
      <c r="AJL75" s="663"/>
      <c r="AJM75" s="663"/>
      <c r="AJN75" s="663"/>
      <c r="AJY75" s="291"/>
      <c r="AKA75" s="710"/>
      <c r="AKB75" s="663"/>
      <c r="AKC75" s="663"/>
      <c r="AKD75" s="663"/>
      <c r="AKO75" s="291"/>
      <c r="AKQ75" s="710"/>
      <c r="AKR75" s="663"/>
      <c r="AKS75" s="663"/>
      <c r="AKT75" s="663"/>
      <c r="ALE75" s="291"/>
      <c r="ALG75" s="710"/>
      <c r="ALH75" s="663"/>
      <c r="ALI75" s="663"/>
      <c r="ALJ75" s="663"/>
      <c r="ALU75" s="291"/>
      <c r="ALW75" s="710"/>
      <c r="ALX75" s="663"/>
      <c r="ALY75" s="663"/>
      <c r="ALZ75" s="663"/>
      <c r="AMK75" s="291"/>
      <c r="AMM75" s="710"/>
      <c r="AMN75" s="663"/>
      <c r="AMO75" s="663"/>
      <c r="AMP75" s="663"/>
      <c r="ANA75" s="291"/>
      <c r="ANC75" s="710"/>
      <c r="AND75" s="663"/>
      <c r="ANE75" s="663"/>
      <c r="ANF75" s="663"/>
      <c r="ANQ75" s="291"/>
      <c r="ANS75" s="710"/>
      <c r="ANT75" s="663"/>
      <c r="ANU75" s="663"/>
      <c r="ANV75" s="663"/>
      <c r="AOG75" s="291"/>
      <c r="AOI75" s="710"/>
      <c r="AOJ75" s="663"/>
      <c r="AOK75" s="663"/>
      <c r="AOL75" s="663"/>
      <c r="AOW75" s="291"/>
      <c r="AOY75" s="710"/>
      <c r="AOZ75" s="663"/>
      <c r="APA75" s="663"/>
      <c r="APB75" s="663"/>
      <c r="APM75" s="291"/>
      <c r="APO75" s="710"/>
      <c r="APP75" s="663"/>
      <c r="APQ75" s="663"/>
      <c r="APR75" s="663"/>
      <c r="AQC75" s="291"/>
      <c r="AQE75" s="710"/>
      <c r="AQF75" s="663"/>
      <c r="AQG75" s="663"/>
      <c r="AQH75" s="663"/>
      <c r="AQS75" s="291"/>
      <c r="AQU75" s="710"/>
      <c r="AQV75" s="663"/>
      <c r="AQW75" s="663"/>
      <c r="AQX75" s="663"/>
      <c r="ARI75" s="291"/>
      <c r="ARK75" s="710"/>
      <c r="ARL75" s="663"/>
      <c r="ARM75" s="663"/>
      <c r="ARN75" s="663"/>
      <c r="ARY75" s="291"/>
      <c r="ASA75" s="710"/>
      <c r="ASB75" s="663"/>
      <c r="ASC75" s="663"/>
      <c r="ASD75" s="663"/>
      <c r="ASO75" s="291"/>
      <c r="ASQ75" s="710"/>
      <c r="ASR75" s="663"/>
      <c r="ASS75" s="663"/>
      <c r="AST75" s="663"/>
      <c r="ATE75" s="291"/>
      <c r="ATG75" s="710"/>
      <c r="ATH75" s="663"/>
      <c r="ATI75" s="663"/>
      <c r="ATJ75" s="663"/>
      <c r="ATU75" s="291"/>
      <c r="ATW75" s="710"/>
      <c r="ATX75" s="663"/>
      <c r="ATY75" s="663"/>
      <c r="ATZ75" s="663"/>
      <c r="AUK75" s="291"/>
      <c r="AUM75" s="710"/>
      <c r="AUN75" s="663"/>
      <c r="AUO75" s="663"/>
      <c r="AUP75" s="663"/>
      <c r="AVA75" s="291"/>
      <c r="AVC75" s="710"/>
      <c r="AVD75" s="663"/>
      <c r="AVE75" s="663"/>
      <c r="AVF75" s="663"/>
      <c r="AVQ75" s="291"/>
      <c r="AVS75" s="710"/>
      <c r="AVT75" s="663"/>
      <c r="AVU75" s="663"/>
      <c r="AVV75" s="663"/>
      <c r="AWG75" s="291"/>
      <c r="AWI75" s="710"/>
      <c r="AWJ75" s="663"/>
      <c r="AWK75" s="663"/>
      <c r="AWL75" s="663"/>
      <c r="AWW75" s="291"/>
      <c r="AWY75" s="710"/>
      <c r="AWZ75" s="663"/>
      <c r="AXA75" s="663"/>
      <c r="AXB75" s="663"/>
      <c r="AXM75" s="291"/>
      <c r="AXO75" s="710"/>
      <c r="AXP75" s="663"/>
      <c r="AXQ75" s="663"/>
      <c r="AXR75" s="663"/>
      <c r="AYC75" s="291"/>
      <c r="AYE75" s="710"/>
      <c r="AYF75" s="663"/>
      <c r="AYG75" s="663"/>
      <c r="AYH75" s="663"/>
      <c r="AYS75" s="291"/>
      <c r="AYU75" s="710"/>
      <c r="AYV75" s="663"/>
      <c r="AYW75" s="663"/>
      <c r="AYX75" s="663"/>
      <c r="AZI75" s="291"/>
      <c r="AZK75" s="710"/>
      <c r="AZL75" s="663"/>
      <c r="AZM75" s="663"/>
      <c r="AZN75" s="663"/>
      <c r="AZY75" s="291"/>
      <c r="BAA75" s="710"/>
      <c r="BAB75" s="663"/>
      <c r="BAC75" s="663"/>
      <c r="BAD75" s="663"/>
      <c r="BAO75" s="291"/>
      <c r="BAQ75" s="710"/>
      <c r="BAR75" s="663"/>
      <c r="BAS75" s="663"/>
      <c r="BAT75" s="663"/>
      <c r="BBE75" s="291"/>
      <c r="BBG75" s="710"/>
      <c r="BBH75" s="663"/>
      <c r="BBI75" s="663"/>
      <c r="BBJ75" s="663"/>
      <c r="BBU75" s="291"/>
      <c r="BBW75" s="710"/>
      <c r="BBX75" s="663"/>
      <c r="BBY75" s="663"/>
      <c r="BBZ75" s="663"/>
      <c r="BCK75" s="291"/>
      <c r="BCM75" s="710"/>
      <c r="BCN75" s="663"/>
      <c r="BCO75" s="663"/>
      <c r="BCP75" s="663"/>
      <c r="BDA75" s="291"/>
      <c r="BDC75" s="710"/>
      <c r="BDD75" s="663"/>
      <c r="BDE75" s="663"/>
      <c r="BDF75" s="663"/>
      <c r="BDQ75" s="291"/>
      <c r="BDS75" s="710"/>
      <c r="BDT75" s="663"/>
      <c r="BDU75" s="663"/>
      <c r="BDV75" s="663"/>
      <c r="BEG75" s="291"/>
      <c r="BEI75" s="710"/>
      <c r="BEJ75" s="663"/>
      <c r="BEK75" s="663"/>
      <c r="BEL75" s="663"/>
      <c r="BEW75" s="291"/>
      <c r="BEY75" s="710"/>
      <c r="BEZ75" s="663"/>
      <c r="BFA75" s="663"/>
      <c r="BFB75" s="663"/>
      <c r="BFM75" s="291"/>
      <c r="BFO75" s="710"/>
      <c r="BFP75" s="663"/>
      <c r="BFQ75" s="663"/>
      <c r="BFR75" s="663"/>
      <c r="BGC75" s="291"/>
      <c r="BGE75" s="710"/>
      <c r="BGF75" s="663"/>
      <c r="BGG75" s="663"/>
      <c r="BGH75" s="663"/>
      <c r="BGS75" s="291"/>
      <c r="BGU75" s="710"/>
      <c r="BGV75" s="663"/>
      <c r="BGW75" s="663"/>
      <c r="BGX75" s="663"/>
      <c r="BHI75" s="291"/>
      <c r="BHK75" s="710"/>
      <c r="BHL75" s="663"/>
      <c r="BHM75" s="663"/>
      <c r="BHN75" s="663"/>
      <c r="BHY75" s="291"/>
      <c r="BIA75" s="710"/>
      <c r="BIB75" s="663"/>
      <c r="BIC75" s="663"/>
      <c r="BID75" s="663"/>
      <c r="BIO75" s="291"/>
      <c r="BIQ75" s="710"/>
      <c r="BIR75" s="663"/>
      <c r="BIS75" s="663"/>
      <c r="BIT75" s="663"/>
      <c r="BJE75" s="291"/>
      <c r="BJG75" s="710"/>
      <c r="BJH75" s="663"/>
      <c r="BJI75" s="663"/>
      <c r="BJJ75" s="663"/>
      <c r="BJU75" s="291"/>
      <c r="BJW75" s="710"/>
      <c r="BJX75" s="663"/>
      <c r="BJY75" s="663"/>
      <c r="BJZ75" s="663"/>
      <c r="BKK75" s="291"/>
      <c r="BKM75" s="710"/>
      <c r="BKN75" s="663"/>
      <c r="BKO75" s="663"/>
      <c r="BKP75" s="663"/>
      <c r="BLA75" s="291"/>
      <c r="BLC75" s="710"/>
      <c r="BLD75" s="663"/>
      <c r="BLE75" s="663"/>
      <c r="BLF75" s="663"/>
      <c r="BLQ75" s="291"/>
      <c r="BLS75" s="710"/>
      <c r="BLT75" s="663"/>
      <c r="BLU75" s="663"/>
      <c r="BLV75" s="663"/>
      <c r="BMG75" s="291"/>
      <c r="BMI75" s="710"/>
      <c r="BMJ75" s="663"/>
      <c r="BMK75" s="663"/>
      <c r="BML75" s="663"/>
      <c r="BMW75" s="291"/>
      <c r="BMY75" s="710"/>
      <c r="BMZ75" s="663"/>
      <c r="BNA75" s="663"/>
      <c r="BNB75" s="663"/>
      <c r="BNM75" s="291"/>
      <c r="BNO75" s="710"/>
      <c r="BNP75" s="663"/>
      <c r="BNQ75" s="663"/>
      <c r="BNR75" s="663"/>
      <c r="BOC75" s="291"/>
      <c r="BOE75" s="710"/>
      <c r="BOF75" s="663"/>
      <c r="BOG75" s="663"/>
      <c r="BOH75" s="663"/>
      <c r="BOS75" s="291"/>
      <c r="BOU75" s="710"/>
      <c r="BOV75" s="663"/>
      <c r="BOW75" s="663"/>
      <c r="BOX75" s="663"/>
      <c r="BPI75" s="291"/>
      <c r="BPK75" s="710"/>
      <c r="BPL75" s="663"/>
      <c r="BPM75" s="663"/>
      <c r="BPN75" s="663"/>
      <c r="BPY75" s="291"/>
      <c r="BQA75" s="710"/>
      <c r="BQB75" s="663"/>
      <c r="BQC75" s="663"/>
      <c r="BQD75" s="663"/>
      <c r="BQO75" s="291"/>
      <c r="BQQ75" s="710"/>
      <c r="BQR75" s="663"/>
      <c r="BQS75" s="663"/>
      <c r="BQT75" s="663"/>
      <c r="BRE75" s="291"/>
      <c r="BRG75" s="710"/>
      <c r="BRH75" s="663"/>
      <c r="BRI75" s="663"/>
      <c r="BRJ75" s="663"/>
      <c r="BRU75" s="291"/>
      <c r="BRW75" s="710"/>
      <c r="BRX75" s="663"/>
      <c r="BRY75" s="663"/>
      <c r="BRZ75" s="663"/>
      <c r="BSK75" s="291"/>
      <c r="BSM75" s="710"/>
      <c r="BSN75" s="663"/>
      <c r="BSO75" s="663"/>
      <c r="BSP75" s="663"/>
      <c r="BTA75" s="291"/>
      <c r="BTC75" s="710"/>
      <c r="BTD75" s="663"/>
      <c r="BTE75" s="663"/>
      <c r="BTF75" s="663"/>
      <c r="BTQ75" s="291"/>
      <c r="BTS75" s="710"/>
      <c r="BTT75" s="663"/>
      <c r="BTU75" s="663"/>
      <c r="BTV75" s="663"/>
      <c r="BUG75" s="291"/>
      <c r="BUI75" s="710"/>
      <c r="BUJ75" s="663"/>
      <c r="BUK75" s="663"/>
      <c r="BUL75" s="663"/>
      <c r="BUW75" s="291"/>
      <c r="BUY75" s="710"/>
      <c r="BUZ75" s="663"/>
      <c r="BVA75" s="663"/>
      <c r="BVB75" s="663"/>
      <c r="BVM75" s="291"/>
      <c r="BVO75" s="710"/>
      <c r="BVP75" s="663"/>
      <c r="BVQ75" s="663"/>
      <c r="BVR75" s="663"/>
      <c r="BWC75" s="291"/>
      <c r="BWE75" s="710"/>
      <c r="BWF75" s="663"/>
      <c r="BWG75" s="663"/>
      <c r="BWH75" s="663"/>
      <c r="BWS75" s="291"/>
      <c r="BWU75" s="710"/>
      <c r="BWV75" s="663"/>
      <c r="BWW75" s="663"/>
      <c r="BWX75" s="663"/>
      <c r="BXI75" s="291"/>
      <c r="BXK75" s="710"/>
      <c r="BXL75" s="663"/>
      <c r="BXM75" s="663"/>
      <c r="BXN75" s="663"/>
      <c r="BXY75" s="291"/>
      <c r="BYA75" s="710"/>
      <c r="BYB75" s="663"/>
      <c r="BYC75" s="663"/>
      <c r="BYD75" s="663"/>
      <c r="BYO75" s="291"/>
      <c r="BYQ75" s="710"/>
      <c r="BYR75" s="663"/>
      <c r="BYS75" s="663"/>
      <c r="BYT75" s="663"/>
      <c r="BZE75" s="291"/>
      <c r="BZG75" s="710"/>
      <c r="BZH75" s="663"/>
      <c r="BZI75" s="663"/>
      <c r="BZJ75" s="663"/>
      <c r="BZU75" s="291"/>
      <c r="BZW75" s="710"/>
      <c r="BZX75" s="663"/>
      <c r="BZY75" s="663"/>
      <c r="BZZ75" s="663"/>
      <c r="CAK75" s="291"/>
      <c r="CAM75" s="710"/>
      <c r="CAN75" s="663"/>
      <c r="CAO75" s="663"/>
      <c r="CAP75" s="663"/>
      <c r="CBA75" s="291"/>
      <c r="CBC75" s="710"/>
      <c r="CBD75" s="663"/>
      <c r="CBE75" s="663"/>
      <c r="CBF75" s="663"/>
      <c r="CBQ75" s="291"/>
      <c r="CBS75" s="710"/>
      <c r="CBT75" s="663"/>
      <c r="CBU75" s="663"/>
      <c r="CBV75" s="663"/>
      <c r="CCG75" s="291"/>
      <c r="CCI75" s="710"/>
      <c r="CCJ75" s="663"/>
      <c r="CCK75" s="663"/>
      <c r="CCL75" s="663"/>
      <c r="CCW75" s="291"/>
      <c r="CCY75" s="710"/>
      <c r="CCZ75" s="663"/>
      <c r="CDA75" s="663"/>
      <c r="CDB75" s="663"/>
      <c r="CDM75" s="291"/>
      <c r="CDO75" s="710"/>
      <c r="CDP75" s="663"/>
      <c r="CDQ75" s="663"/>
      <c r="CDR75" s="663"/>
      <c r="CEC75" s="291"/>
      <c r="CEE75" s="710"/>
      <c r="CEF75" s="663"/>
      <c r="CEG75" s="663"/>
      <c r="CEH75" s="663"/>
      <c r="CES75" s="291"/>
      <c r="CEU75" s="710"/>
      <c r="CEV75" s="663"/>
      <c r="CEW75" s="663"/>
      <c r="CEX75" s="663"/>
      <c r="CFI75" s="291"/>
      <c r="CFK75" s="710"/>
      <c r="CFL75" s="663"/>
      <c r="CFM75" s="663"/>
      <c r="CFN75" s="663"/>
      <c r="CFY75" s="291"/>
      <c r="CGA75" s="710"/>
      <c r="CGB75" s="663"/>
      <c r="CGC75" s="663"/>
      <c r="CGD75" s="663"/>
      <c r="CGO75" s="291"/>
      <c r="CGQ75" s="710"/>
      <c r="CGR75" s="663"/>
      <c r="CGS75" s="663"/>
      <c r="CGT75" s="663"/>
      <c r="CHE75" s="291"/>
      <c r="CHG75" s="710"/>
      <c r="CHH75" s="663"/>
      <c r="CHI75" s="663"/>
      <c r="CHJ75" s="663"/>
      <c r="CHU75" s="291"/>
      <c r="CHW75" s="710"/>
      <c r="CHX75" s="663"/>
      <c r="CHY75" s="663"/>
      <c r="CHZ75" s="663"/>
      <c r="CIK75" s="291"/>
      <c r="CIM75" s="710"/>
      <c r="CIN75" s="663"/>
      <c r="CIO75" s="663"/>
      <c r="CIP75" s="663"/>
      <c r="CJA75" s="291"/>
      <c r="CJC75" s="710"/>
      <c r="CJD75" s="663"/>
      <c r="CJE75" s="663"/>
      <c r="CJF75" s="663"/>
      <c r="CJQ75" s="291"/>
      <c r="CJS75" s="710"/>
      <c r="CJT75" s="663"/>
      <c r="CJU75" s="663"/>
      <c r="CJV75" s="663"/>
      <c r="CKG75" s="291"/>
      <c r="CKI75" s="710"/>
      <c r="CKJ75" s="663"/>
      <c r="CKK75" s="663"/>
      <c r="CKL75" s="663"/>
      <c r="CKW75" s="291"/>
      <c r="CKY75" s="710"/>
      <c r="CKZ75" s="663"/>
      <c r="CLA75" s="663"/>
      <c r="CLB75" s="663"/>
      <c r="CLM75" s="291"/>
      <c r="CLO75" s="710"/>
      <c r="CLP75" s="663"/>
      <c r="CLQ75" s="663"/>
      <c r="CLR75" s="663"/>
      <c r="CMC75" s="291"/>
      <c r="CME75" s="710"/>
      <c r="CMF75" s="663"/>
      <c r="CMG75" s="663"/>
      <c r="CMH75" s="663"/>
      <c r="CMS75" s="291"/>
      <c r="CMU75" s="710"/>
      <c r="CMV75" s="663"/>
      <c r="CMW75" s="663"/>
      <c r="CMX75" s="663"/>
      <c r="CNI75" s="291"/>
      <c r="CNK75" s="710"/>
      <c r="CNL75" s="663"/>
      <c r="CNM75" s="663"/>
      <c r="CNN75" s="663"/>
      <c r="CNY75" s="291"/>
      <c r="COA75" s="710"/>
      <c r="COB75" s="663"/>
      <c r="COC75" s="663"/>
      <c r="COD75" s="663"/>
      <c r="COO75" s="291"/>
      <c r="COQ75" s="710"/>
      <c r="COR75" s="663"/>
      <c r="COS75" s="663"/>
      <c r="COT75" s="663"/>
      <c r="CPE75" s="291"/>
      <c r="CPG75" s="710"/>
      <c r="CPH75" s="663"/>
      <c r="CPI75" s="663"/>
      <c r="CPJ75" s="663"/>
      <c r="CPU75" s="291"/>
      <c r="CPW75" s="710"/>
      <c r="CPX75" s="663"/>
      <c r="CPY75" s="663"/>
      <c r="CPZ75" s="663"/>
      <c r="CQK75" s="291"/>
      <c r="CQM75" s="710"/>
      <c r="CQN75" s="663"/>
      <c r="CQO75" s="663"/>
      <c r="CQP75" s="663"/>
      <c r="CRA75" s="291"/>
      <c r="CRC75" s="710"/>
      <c r="CRD75" s="663"/>
      <c r="CRE75" s="663"/>
      <c r="CRF75" s="663"/>
      <c r="CRQ75" s="291"/>
      <c r="CRS75" s="710"/>
      <c r="CRT75" s="663"/>
      <c r="CRU75" s="663"/>
      <c r="CRV75" s="663"/>
      <c r="CSG75" s="291"/>
      <c r="CSI75" s="710"/>
      <c r="CSJ75" s="663"/>
      <c r="CSK75" s="663"/>
      <c r="CSL75" s="663"/>
      <c r="CSW75" s="291"/>
      <c r="CSY75" s="710"/>
      <c r="CSZ75" s="663"/>
      <c r="CTA75" s="663"/>
      <c r="CTB75" s="663"/>
      <c r="CTM75" s="291"/>
      <c r="CTO75" s="710"/>
      <c r="CTP75" s="663"/>
      <c r="CTQ75" s="663"/>
      <c r="CTR75" s="663"/>
      <c r="CUC75" s="291"/>
      <c r="CUE75" s="710"/>
      <c r="CUF75" s="663"/>
      <c r="CUG75" s="663"/>
      <c r="CUH75" s="663"/>
      <c r="CUS75" s="291"/>
      <c r="CUU75" s="710"/>
      <c r="CUV75" s="663"/>
      <c r="CUW75" s="663"/>
      <c r="CUX75" s="663"/>
      <c r="CVI75" s="291"/>
      <c r="CVK75" s="710"/>
      <c r="CVL75" s="663"/>
      <c r="CVM75" s="663"/>
      <c r="CVN75" s="663"/>
      <c r="CVY75" s="291"/>
      <c r="CWA75" s="710"/>
      <c r="CWB75" s="663"/>
      <c r="CWC75" s="663"/>
      <c r="CWD75" s="663"/>
      <c r="CWO75" s="291"/>
      <c r="CWQ75" s="710"/>
      <c r="CWR75" s="663"/>
      <c r="CWS75" s="663"/>
      <c r="CWT75" s="663"/>
      <c r="CXE75" s="291"/>
      <c r="CXG75" s="710"/>
      <c r="CXH75" s="663"/>
      <c r="CXI75" s="663"/>
      <c r="CXJ75" s="663"/>
      <c r="CXU75" s="291"/>
      <c r="CXW75" s="710"/>
      <c r="CXX75" s="663"/>
      <c r="CXY75" s="663"/>
      <c r="CXZ75" s="663"/>
      <c r="CYK75" s="291"/>
      <c r="CYM75" s="710"/>
      <c r="CYN75" s="663"/>
      <c r="CYO75" s="663"/>
      <c r="CYP75" s="663"/>
      <c r="CZA75" s="291"/>
      <c r="CZC75" s="710"/>
      <c r="CZD75" s="663"/>
      <c r="CZE75" s="663"/>
      <c r="CZF75" s="663"/>
      <c r="CZQ75" s="291"/>
      <c r="CZS75" s="710"/>
      <c r="CZT75" s="663"/>
      <c r="CZU75" s="663"/>
      <c r="CZV75" s="663"/>
      <c r="DAG75" s="291"/>
      <c r="DAI75" s="710"/>
      <c r="DAJ75" s="663"/>
      <c r="DAK75" s="663"/>
      <c r="DAL75" s="663"/>
      <c r="DAW75" s="291"/>
      <c r="DAY75" s="710"/>
      <c r="DAZ75" s="663"/>
      <c r="DBA75" s="663"/>
      <c r="DBB75" s="663"/>
      <c r="DBM75" s="291"/>
      <c r="DBO75" s="710"/>
      <c r="DBP75" s="663"/>
      <c r="DBQ75" s="663"/>
      <c r="DBR75" s="663"/>
      <c r="DCC75" s="291"/>
      <c r="DCE75" s="710"/>
      <c r="DCF75" s="663"/>
      <c r="DCG75" s="663"/>
      <c r="DCH75" s="663"/>
      <c r="DCS75" s="291"/>
      <c r="DCU75" s="710"/>
      <c r="DCV75" s="663"/>
      <c r="DCW75" s="663"/>
      <c r="DCX75" s="663"/>
      <c r="DDI75" s="291"/>
      <c r="DDK75" s="710"/>
      <c r="DDL75" s="663"/>
      <c r="DDM75" s="663"/>
      <c r="DDN75" s="663"/>
      <c r="DDY75" s="291"/>
      <c r="DEA75" s="710"/>
      <c r="DEB75" s="663"/>
      <c r="DEC75" s="663"/>
      <c r="DED75" s="663"/>
      <c r="DEO75" s="291"/>
      <c r="DEQ75" s="710"/>
      <c r="DER75" s="663"/>
      <c r="DES75" s="663"/>
      <c r="DET75" s="663"/>
      <c r="DFE75" s="291"/>
      <c r="DFG75" s="710"/>
      <c r="DFH75" s="663"/>
      <c r="DFI75" s="663"/>
      <c r="DFJ75" s="663"/>
      <c r="DFU75" s="291"/>
      <c r="DFW75" s="710"/>
      <c r="DFX75" s="663"/>
      <c r="DFY75" s="663"/>
      <c r="DFZ75" s="663"/>
      <c r="DGK75" s="291"/>
      <c r="DGM75" s="710"/>
      <c r="DGN75" s="663"/>
      <c r="DGO75" s="663"/>
      <c r="DGP75" s="663"/>
      <c r="DHA75" s="291"/>
      <c r="DHC75" s="710"/>
      <c r="DHD75" s="663"/>
      <c r="DHE75" s="663"/>
      <c r="DHF75" s="663"/>
      <c r="DHQ75" s="291"/>
      <c r="DHS75" s="710"/>
      <c r="DHT75" s="663"/>
      <c r="DHU75" s="663"/>
      <c r="DHV75" s="663"/>
      <c r="DIG75" s="291"/>
      <c r="DII75" s="710"/>
      <c r="DIJ75" s="663"/>
      <c r="DIK75" s="663"/>
      <c r="DIL75" s="663"/>
      <c r="DIW75" s="291"/>
      <c r="DIY75" s="710"/>
      <c r="DIZ75" s="663"/>
      <c r="DJA75" s="663"/>
      <c r="DJB75" s="663"/>
      <c r="DJM75" s="291"/>
      <c r="DJO75" s="710"/>
      <c r="DJP75" s="663"/>
      <c r="DJQ75" s="663"/>
      <c r="DJR75" s="663"/>
      <c r="DKC75" s="291"/>
      <c r="DKE75" s="710"/>
      <c r="DKF75" s="663"/>
      <c r="DKG75" s="663"/>
      <c r="DKH75" s="663"/>
      <c r="DKS75" s="291"/>
      <c r="DKU75" s="710"/>
      <c r="DKV75" s="663"/>
      <c r="DKW75" s="663"/>
      <c r="DKX75" s="663"/>
      <c r="DLI75" s="291"/>
      <c r="DLK75" s="710"/>
      <c r="DLL75" s="663"/>
      <c r="DLM75" s="663"/>
      <c r="DLN75" s="663"/>
      <c r="DLY75" s="291"/>
      <c r="DMA75" s="710"/>
      <c r="DMB75" s="663"/>
      <c r="DMC75" s="663"/>
      <c r="DMD75" s="663"/>
      <c r="DMO75" s="291"/>
      <c r="DMQ75" s="710"/>
      <c r="DMR75" s="663"/>
      <c r="DMS75" s="663"/>
      <c r="DMT75" s="663"/>
      <c r="DNE75" s="291"/>
      <c r="DNG75" s="710"/>
      <c r="DNH75" s="663"/>
      <c r="DNI75" s="663"/>
      <c r="DNJ75" s="663"/>
      <c r="DNU75" s="291"/>
      <c r="DNW75" s="710"/>
      <c r="DNX75" s="663"/>
      <c r="DNY75" s="663"/>
      <c r="DNZ75" s="663"/>
      <c r="DOK75" s="291"/>
      <c r="DOM75" s="710"/>
      <c r="DON75" s="663"/>
      <c r="DOO75" s="663"/>
      <c r="DOP75" s="663"/>
      <c r="DPA75" s="291"/>
      <c r="DPC75" s="710"/>
      <c r="DPD75" s="663"/>
      <c r="DPE75" s="663"/>
      <c r="DPF75" s="663"/>
      <c r="DPQ75" s="291"/>
      <c r="DPS75" s="710"/>
      <c r="DPT75" s="663"/>
      <c r="DPU75" s="663"/>
      <c r="DPV75" s="663"/>
      <c r="DQG75" s="291"/>
      <c r="DQI75" s="710"/>
      <c r="DQJ75" s="663"/>
      <c r="DQK75" s="663"/>
      <c r="DQL75" s="663"/>
      <c r="DQW75" s="291"/>
      <c r="DQY75" s="710"/>
      <c r="DQZ75" s="663"/>
      <c r="DRA75" s="663"/>
      <c r="DRB75" s="663"/>
      <c r="DRM75" s="291"/>
      <c r="DRO75" s="710"/>
      <c r="DRP75" s="663"/>
      <c r="DRQ75" s="663"/>
      <c r="DRR75" s="663"/>
      <c r="DSC75" s="291"/>
      <c r="DSE75" s="710"/>
      <c r="DSF75" s="663"/>
      <c r="DSG75" s="663"/>
      <c r="DSH75" s="663"/>
      <c r="DSS75" s="291"/>
      <c r="DSU75" s="710"/>
      <c r="DSV75" s="663"/>
      <c r="DSW75" s="663"/>
      <c r="DSX75" s="663"/>
      <c r="DTI75" s="291"/>
      <c r="DTK75" s="710"/>
      <c r="DTL75" s="663"/>
      <c r="DTM75" s="663"/>
      <c r="DTN75" s="663"/>
      <c r="DTY75" s="291"/>
      <c r="DUA75" s="710"/>
      <c r="DUB75" s="663"/>
      <c r="DUC75" s="663"/>
      <c r="DUD75" s="663"/>
      <c r="DUO75" s="291"/>
      <c r="DUQ75" s="710"/>
      <c r="DUR75" s="663"/>
      <c r="DUS75" s="663"/>
      <c r="DUT75" s="663"/>
      <c r="DVE75" s="291"/>
      <c r="DVG75" s="710"/>
      <c r="DVH75" s="663"/>
      <c r="DVI75" s="663"/>
      <c r="DVJ75" s="663"/>
      <c r="DVU75" s="291"/>
      <c r="DVW75" s="710"/>
      <c r="DVX75" s="663"/>
      <c r="DVY75" s="663"/>
      <c r="DVZ75" s="663"/>
      <c r="DWK75" s="291"/>
      <c r="DWM75" s="710"/>
      <c r="DWN75" s="663"/>
      <c r="DWO75" s="663"/>
      <c r="DWP75" s="663"/>
      <c r="DXA75" s="291"/>
      <c r="DXC75" s="710"/>
      <c r="DXD75" s="663"/>
      <c r="DXE75" s="663"/>
      <c r="DXF75" s="663"/>
      <c r="DXQ75" s="291"/>
      <c r="DXS75" s="710"/>
      <c r="DXT75" s="663"/>
      <c r="DXU75" s="663"/>
      <c r="DXV75" s="663"/>
      <c r="DYG75" s="291"/>
      <c r="DYI75" s="710"/>
      <c r="DYJ75" s="663"/>
      <c r="DYK75" s="663"/>
      <c r="DYL75" s="663"/>
      <c r="DYW75" s="291"/>
      <c r="DYY75" s="710"/>
      <c r="DYZ75" s="663"/>
      <c r="DZA75" s="663"/>
      <c r="DZB75" s="663"/>
      <c r="DZM75" s="291"/>
      <c r="DZO75" s="710"/>
      <c r="DZP75" s="663"/>
      <c r="DZQ75" s="663"/>
      <c r="DZR75" s="663"/>
      <c r="EAC75" s="291"/>
      <c r="EAE75" s="710"/>
      <c r="EAF75" s="663"/>
      <c r="EAG75" s="663"/>
      <c r="EAH75" s="663"/>
      <c r="EAS75" s="291"/>
      <c r="EAU75" s="710"/>
      <c r="EAV75" s="663"/>
      <c r="EAW75" s="663"/>
      <c r="EAX75" s="663"/>
      <c r="EBI75" s="291"/>
      <c r="EBK75" s="710"/>
      <c r="EBL75" s="663"/>
      <c r="EBM75" s="663"/>
      <c r="EBN75" s="663"/>
      <c r="EBY75" s="291"/>
      <c r="ECA75" s="710"/>
      <c r="ECB75" s="663"/>
      <c r="ECC75" s="663"/>
      <c r="ECD75" s="663"/>
      <c r="ECO75" s="291"/>
      <c r="ECQ75" s="710"/>
      <c r="ECR75" s="663"/>
      <c r="ECS75" s="663"/>
      <c r="ECT75" s="663"/>
      <c r="EDE75" s="291"/>
      <c r="EDG75" s="710"/>
      <c r="EDH75" s="663"/>
      <c r="EDI75" s="663"/>
      <c r="EDJ75" s="663"/>
      <c r="EDU75" s="291"/>
      <c r="EDW75" s="710"/>
      <c r="EDX75" s="663"/>
      <c r="EDY75" s="663"/>
      <c r="EDZ75" s="663"/>
      <c r="EEK75" s="291"/>
      <c r="EEM75" s="710"/>
      <c r="EEN75" s="663"/>
      <c r="EEO75" s="663"/>
      <c r="EEP75" s="663"/>
      <c r="EFA75" s="291"/>
      <c r="EFC75" s="710"/>
      <c r="EFD75" s="663"/>
      <c r="EFE75" s="663"/>
      <c r="EFF75" s="663"/>
      <c r="EFQ75" s="291"/>
      <c r="EFS75" s="710"/>
      <c r="EFT75" s="663"/>
      <c r="EFU75" s="663"/>
      <c r="EFV75" s="663"/>
      <c r="EGG75" s="291"/>
      <c r="EGI75" s="710"/>
      <c r="EGJ75" s="663"/>
      <c r="EGK75" s="663"/>
      <c r="EGL75" s="663"/>
      <c r="EGW75" s="291"/>
      <c r="EGY75" s="710"/>
      <c r="EGZ75" s="663"/>
      <c r="EHA75" s="663"/>
      <c r="EHB75" s="663"/>
      <c r="EHM75" s="291"/>
      <c r="EHO75" s="710"/>
      <c r="EHP75" s="663"/>
      <c r="EHQ75" s="663"/>
      <c r="EHR75" s="663"/>
      <c r="EIC75" s="291"/>
      <c r="EIE75" s="710"/>
      <c r="EIF75" s="663"/>
      <c r="EIG75" s="663"/>
      <c r="EIH75" s="663"/>
      <c r="EIS75" s="291"/>
      <c r="EIU75" s="710"/>
      <c r="EIV75" s="663"/>
      <c r="EIW75" s="663"/>
      <c r="EIX75" s="663"/>
      <c r="EJI75" s="291"/>
      <c r="EJK75" s="710"/>
      <c r="EJL75" s="663"/>
      <c r="EJM75" s="663"/>
      <c r="EJN75" s="663"/>
      <c r="EJY75" s="291"/>
      <c r="EKA75" s="710"/>
      <c r="EKB75" s="663"/>
      <c r="EKC75" s="663"/>
      <c r="EKD75" s="663"/>
      <c r="EKO75" s="291"/>
      <c r="EKQ75" s="710"/>
      <c r="EKR75" s="663"/>
      <c r="EKS75" s="663"/>
      <c r="EKT75" s="663"/>
      <c r="ELE75" s="291"/>
      <c r="ELG75" s="710"/>
      <c r="ELH75" s="663"/>
      <c r="ELI75" s="663"/>
      <c r="ELJ75" s="663"/>
      <c r="ELU75" s="291"/>
      <c r="ELW75" s="710"/>
      <c r="ELX75" s="663"/>
      <c r="ELY75" s="663"/>
      <c r="ELZ75" s="663"/>
      <c r="EMK75" s="291"/>
      <c r="EMM75" s="710"/>
      <c r="EMN75" s="663"/>
      <c r="EMO75" s="663"/>
      <c r="EMP75" s="663"/>
      <c r="ENA75" s="291"/>
      <c r="ENC75" s="710"/>
      <c r="END75" s="663"/>
      <c r="ENE75" s="663"/>
      <c r="ENF75" s="663"/>
      <c r="ENQ75" s="291"/>
      <c r="ENS75" s="710"/>
      <c r="ENT75" s="663"/>
      <c r="ENU75" s="663"/>
      <c r="ENV75" s="663"/>
      <c r="EOG75" s="291"/>
      <c r="EOI75" s="710"/>
      <c r="EOJ75" s="663"/>
      <c r="EOK75" s="663"/>
      <c r="EOL75" s="663"/>
      <c r="EOW75" s="291"/>
      <c r="EOY75" s="710"/>
      <c r="EOZ75" s="663"/>
      <c r="EPA75" s="663"/>
      <c r="EPB75" s="663"/>
      <c r="EPM75" s="291"/>
      <c r="EPO75" s="710"/>
      <c r="EPP75" s="663"/>
      <c r="EPQ75" s="663"/>
      <c r="EPR75" s="663"/>
      <c r="EQC75" s="291"/>
      <c r="EQE75" s="710"/>
      <c r="EQF75" s="663"/>
      <c r="EQG75" s="663"/>
      <c r="EQH75" s="663"/>
      <c r="EQS75" s="291"/>
      <c r="EQU75" s="710"/>
      <c r="EQV75" s="663"/>
      <c r="EQW75" s="663"/>
      <c r="EQX75" s="663"/>
      <c r="ERI75" s="291"/>
      <c r="ERK75" s="710"/>
      <c r="ERL75" s="663"/>
      <c r="ERM75" s="663"/>
      <c r="ERN75" s="663"/>
      <c r="ERY75" s="291"/>
      <c r="ESA75" s="710"/>
      <c r="ESB75" s="663"/>
      <c r="ESC75" s="663"/>
      <c r="ESD75" s="663"/>
      <c r="ESO75" s="291"/>
      <c r="ESQ75" s="710"/>
      <c r="ESR75" s="663"/>
      <c r="ESS75" s="663"/>
      <c r="EST75" s="663"/>
      <c r="ETE75" s="291"/>
      <c r="ETG75" s="710"/>
      <c r="ETH75" s="663"/>
      <c r="ETI75" s="663"/>
      <c r="ETJ75" s="663"/>
      <c r="ETU75" s="291"/>
      <c r="ETW75" s="710"/>
      <c r="ETX75" s="663"/>
      <c r="ETY75" s="663"/>
      <c r="ETZ75" s="663"/>
      <c r="EUK75" s="291"/>
      <c r="EUM75" s="710"/>
      <c r="EUN75" s="663"/>
      <c r="EUO75" s="663"/>
      <c r="EUP75" s="663"/>
      <c r="EVA75" s="291"/>
      <c r="EVC75" s="710"/>
      <c r="EVD75" s="663"/>
      <c r="EVE75" s="663"/>
      <c r="EVF75" s="663"/>
      <c r="EVQ75" s="291"/>
      <c r="EVS75" s="710"/>
      <c r="EVT75" s="663"/>
      <c r="EVU75" s="663"/>
      <c r="EVV75" s="663"/>
      <c r="EWG75" s="291"/>
      <c r="EWI75" s="710"/>
      <c r="EWJ75" s="663"/>
      <c r="EWK75" s="663"/>
      <c r="EWL75" s="663"/>
      <c r="EWW75" s="291"/>
      <c r="EWY75" s="710"/>
      <c r="EWZ75" s="663"/>
      <c r="EXA75" s="663"/>
      <c r="EXB75" s="663"/>
      <c r="EXM75" s="291"/>
      <c r="EXO75" s="710"/>
      <c r="EXP75" s="663"/>
      <c r="EXQ75" s="663"/>
      <c r="EXR75" s="663"/>
      <c r="EYC75" s="291"/>
      <c r="EYE75" s="710"/>
      <c r="EYF75" s="663"/>
      <c r="EYG75" s="663"/>
      <c r="EYH75" s="663"/>
      <c r="EYS75" s="291"/>
      <c r="EYU75" s="710"/>
      <c r="EYV75" s="663"/>
      <c r="EYW75" s="663"/>
      <c r="EYX75" s="663"/>
      <c r="EZI75" s="291"/>
      <c r="EZK75" s="710"/>
      <c r="EZL75" s="663"/>
      <c r="EZM75" s="663"/>
      <c r="EZN75" s="663"/>
      <c r="EZY75" s="291"/>
      <c r="FAA75" s="710"/>
      <c r="FAB75" s="663"/>
      <c r="FAC75" s="663"/>
      <c r="FAD75" s="663"/>
      <c r="FAO75" s="291"/>
      <c r="FAQ75" s="710"/>
      <c r="FAR75" s="663"/>
      <c r="FAS75" s="663"/>
      <c r="FAT75" s="663"/>
      <c r="FBE75" s="291"/>
      <c r="FBG75" s="710"/>
      <c r="FBH75" s="663"/>
      <c r="FBI75" s="663"/>
      <c r="FBJ75" s="663"/>
      <c r="FBU75" s="291"/>
      <c r="FBW75" s="710"/>
      <c r="FBX75" s="663"/>
      <c r="FBY75" s="663"/>
      <c r="FBZ75" s="663"/>
      <c r="FCK75" s="291"/>
      <c r="FCM75" s="710"/>
      <c r="FCN75" s="663"/>
      <c r="FCO75" s="663"/>
      <c r="FCP75" s="663"/>
      <c r="FDA75" s="291"/>
      <c r="FDC75" s="710"/>
      <c r="FDD75" s="663"/>
      <c r="FDE75" s="663"/>
      <c r="FDF75" s="663"/>
      <c r="FDQ75" s="291"/>
      <c r="FDS75" s="710"/>
      <c r="FDT75" s="663"/>
      <c r="FDU75" s="663"/>
      <c r="FDV75" s="663"/>
      <c r="FEG75" s="291"/>
      <c r="FEI75" s="710"/>
      <c r="FEJ75" s="663"/>
      <c r="FEK75" s="663"/>
      <c r="FEL75" s="663"/>
      <c r="FEW75" s="291"/>
      <c r="FEY75" s="710"/>
      <c r="FEZ75" s="663"/>
      <c r="FFA75" s="663"/>
      <c r="FFB75" s="663"/>
      <c r="FFM75" s="291"/>
      <c r="FFO75" s="710"/>
      <c r="FFP75" s="663"/>
      <c r="FFQ75" s="663"/>
      <c r="FFR75" s="663"/>
      <c r="FGC75" s="291"/>
      <c r="FGE75" s="710"/>
      <c r="FGF75" s="663"/>
      <c r="FGG75" s="663"/>
      <c r="FGH75" s="663"/>
      <c r="FGS75" s="291"/>
      <c r="FGU75" s="710"/>
      <c r="FGV75" s="663"/>
      <c r="FGW75" s="663"/>
      <c r="FGX75" s="663"/>
      <c r="FHI75" s="291"/>
      <c r="FHK75" s="710"/>
      <c r="FHL75" s="663"/>
      <c r="FHM75" s="663"/>
      <c r="FHN75" s="663"/>
      <c r="FHY75" s="291"/>
      <c r="FIA75" s="710"/>
      <c r="FIB75" s="663"/>
      <c r="FIC75" s="663"/>
      <c r="FID75" s="663"/>
      <c r="FIO75" s="291"/>
      <c r="FIQ75" s="710"/>
      <c r="FIR75" s="663"/>
      <c r="FIS75" s="663"/>
      <c r="FIT75" s="663"/>
      <c r="FJE75" s="291"/>
      <c r="FJG75" s="710"/>
      <c r="FJH75" s="663"/>
      <c r="FJI75" s="663"/>
      <c r="FJJ75" s="663"/>
      <c r="FJU75" s="291"/>
      <c r="FJW75" s="710"/>
      <c r="FJX75" s="663"/>
      <c r="FJY75" s="663"/>
      <c r="FJZ75" s="663"/>
      <c r="FKK75" s="291"/>
      <c r="FKM75" s="710"/>
      <c r="FKN75" s="663"/>
      <c r="FKO75" s="663"/>
      <c r="FKP75" s="663"/>
      <c r="FLA75" s="291"/>
      <c r="FLC75" s="710"/>
      <c r="FLD75" s="663"/>
      <c r="FLE75" s="663"/>
      <c r="FLF75" s="663"/>
      <c r="FLQ75" s="291"/>
      <c r="FLS75" s="710"/>
      <c r="FLT75" s="663"/>
      <c r="FLU75" s="663"/>
      <c r="FLV75" s="663"/>
      <c r="FMG75" s="291"/>
      <c r="FMI75" s="710"/>
      <c r="FMJ75" s="663"/>
      <c r="FMK75" s="663"/>
      <c r="FML75" s="663"/>
      <c r="FMW75" s="291"/>
      <c r="FMY75" s="710"/>
      <c r="FMZ75" s="663"/>
      <c r="FNA75" s="663"/>
      <c r="FNB75" s="663"/>
      <c r="FNM75" s="291"/>
      <c r="FNO75" s="710"/>
      <c r="FNP75" s="663"/>
      <c r="FNQ75" s="663"/>
      <c r="FNR75" s="663"/>
      <c r="FOC75" s="291"/>
      <c r="FOE75" s="710"/>
      <c r="FOF75" s="663"/>
      <c r="FOG75" s="663"/>
      <c r="FOH75" s="663"/>
      <c r="FOS75" s="291"/>
      <c r="FOU75" s="710"/>
      <c r="FOV75" s="663"/>
      <c r="FOW75" s="663"/>
      <c r="FOX75" s="663"/>
      <c r="FPI75" s="291"/>
      <c r="FPK75" s="710"/>
      <c r="FPL75" s="663"/>
      <c r="FPM75" s="663"/>
      <c r="FPN75" s="663"/>
      <c r="FPY75" s="291"/>
      <c r="FQA75" s="710"/>
      <c r="FQB75" s="663"/>
      <c r="FQC75" s="663"/>
      <c r="FQD75" s="663"/>
      <c r="FQO75" s="291"/>
      <c r="FQQ75" s="710"/>
      <c r="FQR75" s="663"/>
      <c r="FQS75" s="663"/>
      <c r="FQT75" s="663"/>
      <c r="FRE75" s="291"/>
      <c r="FRG75" s="710"/>
      <c r="FRH75" s="663"/>
      <c r="FRI75" s="663"/>
      <c r="FRJ75" s="663"/>
      <c r="FRU75" s="291"/>
      <c r="FRW75" s="710"/>
      <c r="FRX75" s="663"/>
      <c r="FRY75" s="663"/>
      <c r="FRZ75" s="663"/>
      <c r="FSK75" s="291"/>
      <c r="FSM75" s="710"/>
      <c r="FSN75" s="663"/>
      <c r="FSO75" s="663"/>
      <c r="FSP75" s="663"/>
      <c r="FTA75" s="291"/>
      <c r="FTC75" s="710"/>
      <c r="FTD75" s="663"/>
      <c r="FTE75" s="663"/>
      <c r="FTF75" s="663"/>
      <c r="FTQ75" s="291"/>
      <c r="FTS75" s="710"/>
      <c r="FTT75" s="663"/>
      <c r="FTU75" s="663"/>
      <c r="FTV75" s="663"/>
      <c r="FUG75" s="291"/>
      <c r="FUI75" s="710"/>
      <c r="FUJ75" s="663"/>
      <c r="FUK75" s="663"/>
      <c r="FUL75" s="663"/>
      <c r="FUW75" s="291"/>
      <c r="FUY75" s="710"/>
      <c r="FUZ75" s="663"/>
      <c r="FVA75" s="663"/>
      <c r="FVB75" s="663"/>
      <c r="FVM75" s="291"/>
      <c r="FVO75" s="710"/>
      <c r="FVP75" s="663"/>
      <c r="FVQ75" s="663"/>
      <c r="FVR75" s="663"/>
      <c r="FWC75" s="291"/>
      <c r="FWE75" s="710"/>
      <c r="FWF75" s="663"/>
      <c r="FWG75" s="663"/>
      <c r="FWH75" s="663"/>
      <c r="FWS75" s="291"/>
      <c r="FWU75" s="710"/>
      <c r="FWV75" s="663"/>
      <c r="FWW75" s="663"/>
      <c r="FWX75" s="663"/>
      <c r="FXI75" s="291"/>
      <c r="FXK75" s="710"/>
      <c r="FXL75" s="663"/>
      <c r="FXM75" s="663"/>
      <c r="FXN75" s="663"/>
      <c r="FXY75" s="291"/>
      <c r="FYA75" s="710"/>
      <c r="FYB75" s="663"/>
      <c r="FYC75" s="663"/>
      <c r="FYD75" s="663"/>
      <c r="FYO75" s="291"/>
      <c r="FYQ75" s="710"/>
      <c r="FYR75" s="663"/>
      <c r="FYS75" s="663"/>
      <c r="FYT75" s="663"/>
      <c r="FZE75" s="291"/>
      <c r="FZG75" s="710"/>
      <c r="FZH75" s="663"/>
      <c r="FZI75" s="663"/>
      <c r="FZJ75" s="663"/>
      <c r="FZU75" s="291"/>
      <c r="FZW75" s="710"/>
      <c r="FZX75" s="663"/>
      <c r="FZY75" s="663"/>
      <c r="FZZ75" s="663"/>
      <c r="GAK75" s="291"/>
      <c r="GAM75" s="710"/>
      <c r="GAN75" s="663"/>
      <c r="GAO75" s="663"/>
      <c r="GAP75" s="663"/>
      <c r="GBA75" s="291"/>
      <c r="GBC75" s="710"/>
      <c r="GBD75" s="663"/>
      <c r="GBE75" s="663"/>
      <c r="GBF75" s="663"/>
      <c r="GBQ75" s="291"/>
      <c r="GBS75" s="710"/>
      <c r="GBT75" s="663"/>
      <c r="GBU75" s="663"/>
      <c r="GBV75" s="663"/>
      <c r="GCG75" s="291"/>
      <c r="GCI75" s="710"/>
      <c r="GCJ75" s="663"/>
      <c r="GCK75" s="663"/>
      <c r="GCL75" s="663"/>
      <c r="GCW75" s="291"/>
      <c r="GCY75" s="710"/>
      <c r="GCZ75" s="663"/>
      <c r="GDA75" s="663"/>
      <c r="GDB75" s="663"/>
      <c r="GDM75" s="291"/>
      <c r="GDO75" s="710"/>
      <c r="GDP75" s="663"/>
      <c r="GDQ75" s="663"/>
      <c r="GDR75" s="663"/>
      <c r="GEC75" s="291"/>
      <c r="GEE75" s="710"/>
      <c r="GEF75" s="663"/>
      <c r="GEG75" s="663"/>
      <c r="GEH75" s="663"/>
      <c r="GES75" s="291"/>
      <c r="GEU75" s="710"/>
      <c r="GEV75" s="663"/>
      <c r="GEW75" s="663"/>
      <c r="GEX75" s="663"/>
      <c r="GFI75" s="291"/>
      <c r="GFK75" s="710"/>
      <c r="GFL75" s="663"/>
      <c r="GFM75" s="663"/>
      <c r="GFN75" s="663"/>
      <c r="GFY75" s="291"/>
      <c r="GGA75" s="710"/>
      <c r="GGB75" s="663"/>
      <c r="GGC75" s="663"/>
      <c r="GGD75" s="663"/>
      <c r="GGO75" s="291"/>
      <c r="GGQ75" s="710"/>
      <c r="GGR75" s="663"/>
      <c r="GGS75" s="663"/>
      <c r="GGT75" s="663"/>
      <c r="GHE75" s="291"/>
      <c r="GHG75" s="710"/>
      <c r="GHH75" s="663"/>
      <c r="GHI75" s="663"/>
      <c r="GHJ75" s="663"/>
      <c r="GHU75" s="291"/>
      <c r="GHW75" s="710"/>
      <c r="GHX75" s="663"/>
      <c r="GHY75" s="663"/>
      <c r="GHZ75" s="663"/>
      <c r="GIK75" s="291"/>
      <c r="GIM75" s="710"/>
      <c r="GIN75" s="663"/>
      <c r="GIO75" s="663"/>
      <c r="GIP75" s="663"/>
      <c r="GJA75" s="291"/>
      <c r="GJC75" s="710"/>
      <c r="GJD75" s="663"/>
      <c r="GJE75" s="663"/>
      <c r="GJF75" s="663"/>
      <c r="GJQ75" s="291"/>
      <c r="GJS75" s="710"/>
      <c r="GJT75" s="663"/>
      <c r="GJU75" s="663"/>
      <c r="GJV75" s="663"/>
      <c r="GKG75" s="291"/>
      <c r="GKI75" s="710"/>
      <c r="GKJ75" s="663"/>
      <c r="GKK75" s="663"/>
      <c r="GKL75" s="663"/>
      <c r="GKW75" s="291"/>
      <c r="GKY75" s="710"/>
      <c r="GKZ75" s="663"/>
      <c r="GLA75" s="663"/>
      <c r="GLB75" s="663"/>
      <c r="GLM75" s="291"/>
      <c r="GLO75" s="710"/>
      <c r="GLP75" s="663"/>
      <c r="GLQ75" s="663"/>
      <c r="GLR75" s="663"/>
      <c r="GMC75" s="291"/>
      <c r="GME75" s="710"/>
      <c r="GMF75" s="663"/>
      <c r="GMG75" s="663"/>
      <c r="GMH75" s="663"/>
      <c r="GMS75" s="291"/>
      <c r="GMU75" s="710"/>
      <c r="GMV75" s="663"/>
      <c r="GMW75" s="663"/>
      <c r="GMX75" s="663"/>
      <c r="GNI75" s="291"/>
      <c r="GNK75" s="710"/>
      <c r="GNL75" s="663"/>
      <c r="GNM75" s="663"/>
      <c r="GNN75" s="663"/>
      <c r="GNY75" s="291"/>
      <c r="GOA75" s="710"/>
      <c r="GOB75" s="663"/>
      <c r="GOC75" s="663"/>
      <c r="GOD75" s="663"/>
      <c r="GOO75" s="291"/>
      <c r="GOQ75" s="710"/>
      <c r="GOR75" s="663"/>
      <c r="GOS75" s="663"/>
      <c r="GOT75" s="663"/>
      <c r="GPE75" s="291"/>
      <c r="GPG75" s="710"/>
      <c r="GPH75" s="663"/>
      <c r="GPI75" s="663"/>
      <c r="GPJ75" s="663"/>
      <c r="GPU75" s="291"/>
      <c r="GPW75" s="710"/>
      <c r="GPX75" s="663"/>
      <c r="GPY75" s="663"/>
      <c r="GPZ75" s="663"/>
      <c r="GQK75" s="291"/>
      <c r="GQM75" s="710"/>
      <c r="GQN75" s="663"/>
      <c r="GQO75" s="663"/>
      <c r="GQP75" s="663"/>
      <c r="GRA75" s="291"/>
      <c r="GRC75" s="710"/>
      <c r="GRD75" s="663"/>
      <c r="GRE75" s="663"/>
      <c r="GRF75" s="663"/>
      <c r="GRQ75" s="291"/>
      <c r="GRS75" s="710"/>
      <c r="GRT75" s="663"/>
      <c r="GRU75" s="663"/>
      <c r="GRV75" s="663"/>
      <c r="GSG75" s="291"/>
      <c r="GSI75" s="710"/>
      <c r="GSJ75" s="663"/>
      <c r="GSK75" s="663"/>
      <c r="GSL75" s="663"/>
      <c r="GSW75" s="291"/>
      <c r="GSY75" s="710"/>
      <c r="GSZ75" s="663"/>
      <c r="GTA75" s="663"/>
      <c r="GTB75" s="663"/>
      <c r="GTM75" s="291"/>
      <c r="GTO75" s="710"/>
      <c r="GTP75" s="663"/>
      <c r="GTQ75" s="663"/>
      <c r="GTR75" s="663"/>
      <c r="GUC75" s="291"/>
      <c r="GUE75" s="710"/>
      <c r="GUF75" s="663"/>
      <c r="GUG75" s="663"/>
      <c r="GUH75" s="663"/>
      <c r="GUS75" s="291"/>
      <c r="GUU75" s="710"/>
      <c r="GUV75" s="663"/>
      <c r="GUW75" s="663"/>
      <c r="GUX75" s="663"/>
      <c r="GVI75" s="291"/>
      <c r="GVK75" s="710"/>
      <c r="GVL75" s="663"/>
      <c r="GVM75" s="663"/>
      <c r="GVN75" s="663"/>
      <c r="GVY75" s="291"/>
      <c r="GWA75" s="710"/>
      <c r="GWB75" s="663"/>
      <c r="GWC75" s="663"/>
      <c r="GWD75" s="663"/>
      <c r="GWO75" s="291"/>
      <c r="GWQ75" s="710"/>
      <c r="GWR75" s="663"/>
      <c r="GWS75" s="663"/>
      <c r="GWT75" s="663"/>
      <c r="GXE75" s="291"/>
      <c r="GXG75" s="710"/>
      <c r="GXH75" s="663"/>
      <c r="GXI75" s="663"/>
      <c r="GXJ75" s="663"/>
      <c r="GXU75" s="291"/>
      <c r="GXW75" s="710"/>
      <c r="GXX75" s="663"/>
      <c r="GXY75" s="663"/>
      <c r="GXZ75" s="663"/>
      <c r="GYK75" s="291"/>
      <c r="GYM75" s="710"/>
      <c r="GYN75" s="663"/>
      <c r="GYO75" s="663"/>
      <c r="GYP75" s="663"/>
      <c r="GZA75" s="291"/>
      <c r="GZC75" s="710"/>
      <c r="GZD75" s="663"/>
      <c r="GZE75" s="663"/>
      <c r="GZF75" s="663"/>
      <c r="GZQ75" s="291"/>
      <c r="GZS75" s="710"/>
      <c r="GZT75" s="663"/>
      <c r="GZU75" s="663"/>
      <c r="GZV75" s="663"/>
      <c r="HAG75" s="291"/>
      <c r="HAI75" s="710"/>
      <c r="HAJ75" s="663"/>
      <c r="HAK75" s="663"/>
      <c r="HAL75" s="663"/>
      <c r="HAW75" s="291"/>
      <c r="HAY75" s="710"/>
      <c r="HAZ75" s="663"/>
      <c r="HBA75" s="663"/>
      <c r="HBB75" s="663"/>
      <c r="HBM75" s="291"/>
      <c r="HBO75" s="710"/>
      <c r="HBP75" s="663"/>
      <c r="HBQ75" s="663"/>
      <c r="HBR75" s="663"/>
      <c r="HCC75" s="291"/>
      <c r="HCE75" s="710"/>
      <c r="HCF75" s="663"/>
      <c r="HCG75" s="663"/>
      <c r="HCH75" s="663"/>
      <c r="HCS75" s="291"/>
      <c r="HCU75" s="710"/>
      <c r="HCV75" s="663"/>
      <c r="HCW75" s="663"/>
      <c r="HCX75" s="663"/>
      <c r="HDI75" s="291"/>
      <c r="HDK75" s="710"/>
      <c r="HDL75" s="663"/>
      <c r="HDM75" s="663"/>
      <c r="HDN75" s="663"/>
      <c r="HDY75" s="291"/>
      <c r="HEA75" s="710"/>
      <c r="HEB75" s="663"/>
      <c r="HEC75" s="663"/>
      <c r="HED75" s="663"/>
      <c r="HEO75" s="291"/>
      <c r="HEQ75" s="710"/>
      <c r="HER75" s="663"/>
      <c r="HES75" s="663"/>
      <c r="HET75" s="663"/>
      <c r="HFE75" s="291"/>
      <c r="HFG75" s="710"/>
      <c r="HFH75" s="663"/>
      <c r="HFI75" s="663"/>
      <c r="HFJ75" s="663"/>
      <c r="HFU75" s="291"/>
      <c r="HFW75" s="710"/>
      <c r="HFX75" s="663"/>
      <c r="HFY75" s="663"/>
      <c r="HFZ75" s="663"/>
      <c r="HGK75" s="291"/>
      <c r="HGM75" s="710"/>
      <c r="HGN75" s="663"/>
      <c r="HGO75" s="663"/>
      <c r="HGP75" s="663"/>
      <c r="HHA75" s="291"/>
      <c r="HHC75" s="710"/>
      <c r="HHD75" s="663"/>
      <c r="HHE75" s="663"/>
      <c r="HHF75" s="663"/>
      <c r="HHQ75" s="291"/>
      <c r="HHS75" s="710"/>
      <c r="HHT75" s="663"/>
      <c r="HHU75" s="663"/>
      <c r="HHV75" s="663"/>
      <c r="HIG75" s="291"/>
      <c r="HII75" s="710"/>
      <c r="HIJ75" s="663"/>
      <c r="HIK75" s="663"/>
      <c r="HIL75" s="663"/>
      <c r="HIW75" s="291"/>
      <c r="HIY75" s="710"/>
      <c r="HIZ75" s="663"/>
      <c r="HJA75" s="663"/>
      <c r="HJB75" s="663"/>
      <c r="HJM75" s="291"/>
      <c r="HJO75" s="710"/>
      <c r="HJP75" s="663"/>
      <c r="HJQ75" s="663"/>
      <c r="HJR75" s="663"/>
      <c r="HKC75" s="291"/>
      <c r="HKE75" s="710"/>
      <c r="HKF75" s="663"/>
      <c r="HKG75" s="663"/>
      <c r="HKH75" s="663"/>
      <c r="HKS75" s="291"/>
      <c r="HKU75" s="710"/>
      <c r="HKV75" s="663"/>
      <c r="HKW75" s="663"/>
      <c r="HKX75" s="663"/>
      <c r="HLI75" s="291"/>
      <c r="HLK75" s="710"/>
      <c r="HLL75" s="663"/>
      <c r="HLM75" s="663"/>
      <c r="HLN75" s="663"/>
      <c r="HLY75" s="291"/>
      <c r="HMA75" s="710"/>
      <c r="HMB75" s="663"/>
      <c r="HMC75" s="663"/>
      <c r="HMD75" s="663"/>
      <c r="HMO75" s="291"/>
      <c r="HMQ75" s="710"/>
      <c r="HMR75" s="663"/>
      <c r="HMS75" s="663"/>
      <c r="HMT75" s="663"/>
      <c r="HNE75" s="291"/>
      <c r="HNG75" s="710"/>
      <c r="HNH75" s="663"/>
      <c r="HNI75" s="663"/>
      <c r="HNJ75" s="663"/>
      <c r="HNU75" s="291"/>
      <c r="HNW75" s="710"/>
      <c r="HNX75" s="663"/>
      <c r="HNY75" s="663"/>
      <c r="HNZ75" s="663"/>
      <c r="HOK75" s="291"/>
      <c r="HOM75" s="710"/>
      <c r="HON75" s="663"/>
      <c r="HOO75" s="663"/>
      <c r="HOP75" s="663"/>
      <c r="HPA75" s="291"/>
      <c r="HPC75" s="710"/>
      <c r="HPD75" s="663"/>
      <c r="HPE75" s="663"/>
      <c r="HPF75" s="663"/>
      <c r="HPQ75" s="291"/>
      <c r="HPS75" s="710"/>
      <c r="HPT75" s="663"/>
      <c r="HPU75" s="663"/>
      <c r="HPV75" s="663"/>
      <c r="HQG75" s="291"/>
      <c r="HQI75" s="710"/>
      <c r="HQJ75" s="663"/>
      <c r="HQK75" s="663"/>
      <c r="HQL75" s="663"/>
      <c r="HQW75" s="291"/>
      <c r="HQY75" s="710"/>
      <c r="HQZ75" s="663"/>
      <c r="HRA75" s="663"/>
      <c r="HRB75" s="663"/>
      <c r="HRM75" s="291"/>
      <c r="HRO75" s="710"/>
      <c r="HRP75" s="663"/>
      <c r="HRQ75" s="663"/>
      <c r="HRR75" s="663"/>
      <c r="HSC75" s="291"/>
      <c r="HSE75" s="710"/>
      <c r="HSF75" s="663"/>
      <c r="HSG75" s="663"/>
      <c r="HSH75" s="663"/>
      <c r="HSS75" s="291"/>
      <c r="HSU75" s="710"/>
      <c r="HSV75" s="663"/>
      <c r="HSW75" s="663"/>
      <c r="HSX75" s="663"/>
      <c r="HTI75" s="291"/>
      <c r="HTK75" s="710"/>
      <c r="HTL75" s="663"/>
      <c r="HTM75" s="663"/>
      <c r="HTN75" s="663"/>
      <c r="HTY75" s="291"/>
      <c r="HUA75" s="710"/>
      <c r="HUB75" s="663"/>
      <c r="HUC75" s="663"/>
      <c r="HUD75" s="663"/>
      <c r="HUO75" s="291"/>
      <c r="HUQ75" s="710"/>
      <c r="HUR75" s="663"/>
      <c r="HUS75" s="663"/>
      <c r="HUT75" s="663"/>
      <c r="HVE75" s="291"/>
      <c r="HVG75" s="710"/>
      <c r="HVH75" s="663"/>
      <c r="HVI75" s="663"/>
      <c r="HVJ75" s="663"/>
      <c r="HVU75" s="291"/>
      <c r="HVW75" s="710"/>
      <c r="HVX75" s="663"/>
      <c r="HVY75" s="663"/>
      <c r="HVZ75" s="663"/>
      <c r="HWK75" s="291"/>
      <c r="HWM75" s="710"/>
      <c r="HWN75" s="663"/>
      <c r="HWO75" s="663"/>
      <c r="HWP75" s="663"/>
      <c r="HXA75" s="291"/>
      <c r="HXC75" s="710"/>
      <c r="HXD75" s="663"/>
      <c r="HXE75" s="663"/>
      <c r="HXF75" s="663"/>
      <c r="HXQ75" s="291"/>
      <c r="HXS75" s="710"/>
      <c r="HXT75" s="663"/>
      <c r="HXU75" s="663"/>
      <c r="HXV75" s="663"/>
      <c r="HYG75" s="291"/>
      <c r="HYI75" s="710"/>
      <c r="HYJ75" s="663"/>
      <c r="HYK75" s="663"/>
      <c r="HYL75" s="663"/>
      <c r="HYW75" s="291"/>
      <c r="HYY75" s="710"/>
      <c r="HYZ75" s="663"/>
      <c r="HZA75" s="663"/>
      <c r="HZB75" s="663"/>
      <c r="HZM75" s="291"/>
      <c r="HZO75" s="710"/>
      <c r="HZP75" s="663"/>
      <c r="HZQ75" s="663"/>
      <c r="HZR75" s="663"/>
      <c r="IAC75" s="291"/>
      <c r="IAE75" s="710"/>
      <c r="IAF75" s="663"/>
      <c r="IAG75" s="663"/>
      <c r="IAH75" s="663"/>
      <c r="IAS75" s="291"/>
      <c r="IAU75" s="710"/>
      <c r="IAV75" s="663"/>
      <c r="IAW75" s="663"/>
      <c r="IAX75" s="663"/>
      <c r="IBI75" s="291"/>
      <c r="IBK75" s="710"/>
      <c r="IBL75" s="663"/>
      <c r="IBM75" s="663"/>
      <c r="IBN75" s="663"/>
      <c r="IBY75" s="291"/>
      <c r="ICA75" s="710"/>
      <c r="ICB75" s="663"/>
      <c r="ICC75" s="663"/>
      <c r="ICD75" s="663"/>
      <c r="ICO75" s="291"/>
      <c r="ICQ75" s="710"/>
      <c r="ICR75" s="663"/>
      <c r="ICS75" s="663"/>
      <c r="ICT75" s="663"/>
      <c r="IDE75" s="291"/>
      <c r="IDG75" s="710"/>
      <c r="IDH75" s="663"/>
      <c r="IDI75" s="663"/>
      <c r="IDJ75" s="663"/>
      <c r="IDU75" s="291"/>
      <c r="IDW75" s="710"/>
      <c r="IDX75" s="663"/>
      <c r="IDY75" s="663"/>
      <c r="IDZ75" s="663"/>
      <c r="IEK75" s="291"/>
      <c r="IEM75" s="710"/>
      <c r="IEN75" s="663"/>
      <c r="IEO75" s="663"/>
      <c r="IEP75" s="663"/>
      <c r="IFA75" s="291"/>
      <c r="IFC75" s="710"/>
      <c r="IFD75" s="663"/>
      <c r="IFE75" s="663"/>
      <c r="IFF75" s="663"/>
      <c r="IFQ75" s="291"/>
      <c r="IFS75" s="710"/>
      <c r="IFT75" s="663"/>
      <c r="IFU75" s="663"/>
      <c r="IFV75" s="663"/>
      <c r="IGG75" s="291"/>
      <c r="IGI75" s="710"/>
      <c r="IGJ75" s="663"/>
      <c r="IGK75" s="663"/>
      <c r="IGL75" s="663"/>
      <c r="IGW75" s="291"/>
      <c r="IGY75" s="710"/>
      <c r="IGZ75" s="663"/>
      <c r="IHA75" s="663"/>
      <c r="IHB75" s="663"/>
      <c r="IHM75" s="291"/>
      <c r="IHO75" s="710"/>
      <c r="IHP75" s="663"/>
      <c r="IHQ75" s="663"/>
      <c r="IHR75" s="663"/>
      <c r="IIC75" s="291"/>
      <c r="IIE75" s="710"/>
      <c r="IIF75" s="663"/>
      <c r="IIG75" s="663"/>
      <c r="IIH75" s="663"/>
      <c r="IIS75" s="291"/>
      <c r="IIU75" s="710"/>
      <c r="IIV75" s="663"/>
      <c r="IIW75" s="663"/>
      <c r="IIX75" s="663"/>
      <c r="IJI75" s="291"/>
      <c r="IJK75" s="710"/>
      <c r="IJL75" s="663"/>
      <c r="IJM75" s="663"/>
      <c r="IJN75" s="663"/>
      <c r="IJY75" s="291"/>
      <c r="IKA75" s="710"/>
      <c r="IKB75" s="663"/>
      <c r="IKC75" s="663"/>
      <c r="IKD75" s="663"/>
      <c r="IKO75" s="291"/>
      <c r="IKQ75" s="710"/>
      <c r="IKR75" s="663"/>
      <c r="IKS75" s="663"/>
      <c r="IKT75" s="663"/>
      <c r="ILE75" s="291"/>
      <c r="ILG75" s="710"/>
      <c r="ILH75" s="663"/>
      <c r="ILI75" s="663"/>
      <c r="ILJ75" s="663"/>
      <c r="ILU75" s="291"/>
      <c r="ILW75" s="710"/>
      <c r="ILX75" s="663"/>
      <c r="ILY75" s="663"/>
      <c r="ILZ75" s="663"/>
      <c r="IMK75" s="291"/>
      <c r="IMM75" s="710"/>
      <c r="IMN75" s="663"/>
      <c r="IMO75" s="663"/>
      <c r="IMP75" s="663"/>
      <c r="INA75" s="291"/>
      <c r="INC75" s="710"/>
      <c r="IND75" s="663"/>
      <c r="INE75" s="663"/>
      <c r="INF75" s="663"/>
      <c r="INQ75" s="291"/>
      <c r="INS75" s="710"/>
      <c r="INT75" s="663"/>
      <c r="INU75" s="663"/>
      <c r="INV75" s="663"/>
      <c r="IOG75" s="291"/>
      <c r="IOI75" s="710"/>
      <c r="IOJ75" s="663"/>
      <c r="IOK75" s="663"/>
      <c r="IOL75" s="663"/>
      <c r="IOW75" s="291"/>
      <c r="IOY75" s="710"/>
      <c r="IOZ75" s="663"/>
      <c r="IPA75" s="663"/>
      <c r="IPB75" s="663"/>
      <c r="IPM75" s="291"/>
      <c r="IPO75" s="710"/>
      <c r="IPP75" s="663"/>
      <c r="IPQ75" s="663"/>
      <c r="IPR75" s="663"/>
      <c r="IQC75" s="291"/>
      <c r="IQE75" s="710"/>
      <c r="IQF75" s="663"/>
      <c r="IQG75" s="663"/>
      <c r="IQH75" s="663"/>
      <c r="IQS75" s="291"/>
      <c r="IQU75" s="710"/>
      <c r="IQV75" s="663"/>
      <c r="IQW75" s="663"/>
      <c r="IQX75" s="663"/>
      <c r="IRI75" s="291"/>
      <c r="IRK75" s="710"/>
      <c r="IRL75" s="663"/>
      <c r="IRM75" s="663"/>
      <c r="IRN75" s="663"/>
      <c r="IRY75" s="291"/>
      <c r="ISA75" s="710"/>
      <c r="ISB75" s="663"/>
      <c r="ISC75" s="663"/>
      <c r="ISD75" s="663"/>
      <c r="ISO75" s="291"/>
      <c r="ISQ75" s="710"/>
      <c r="ISR75" s="663"/>
      <c r="ISS75" s="663"/>
      <c r="IST75" s="663"/>
      <c r="ITE75" s="291"/>
      <c r="ITG75" s="710"/>
      <c r="ITH75" s="663"/>
      <c r="ITI75" s="663"/>
      <c r="ITJ75" s="663"/>
      <c r="ITU75" s="291"/>
      <c r="ITW75" s="710"/>
      <c r="ITX75" s="663"/>
      <c r="ITY75" s="663"/>
      <c r="ITZ75" s="663"/>
      <c r="IUK75" s="291"/>
      <c r="IUM75" s="710"/>
      <c r="IUN75" s="663"/>
      <c r="IUO75" s="663"/>
      <c r="IUP75" s="663"/>
      <c r="IVA75" s="291"/>
      <c r="IVC75" s="710"/>
      <c r="IVD75" s="663"/>
      <c r="IVE75" s="663"/>
      <c r="IVF75" s="663"/>
      <c r="IVQ75" s="291"/>
      <c r="IVS75" s="710"/>
      <c r="IVT75" s="663"/>
      <c r="IVU75" s="663"/>
      <c r="IVV75" s="663"/>
      <c r="IWG75" s="291"/>
      <c r="IWI75" s="710"/>
      <c r="IWJ75" s="663"/>
      <c r="IWK75" s="663"/>
      <c r="IWL75" s="663"/>
      <c r="IWW75" s="291"/>
      <c r="IWY75" s="710"/>
      <c r="IWZ75" s="663"/>
      <c r="IXA75" s="663"/>
      <c r="IXB75" s="663"/>
      <c r="IXM75" s="291"/>
      <c r="IXO75" s="710"/>
      <c r="IXP75" s="663"/>
      <c r="IXQ75" s="663"/>
      <c r="IXR75" s="663"/>
      <c r="IYC75" s="291"/>
      <c r="IYE75" s="710"/>
      <c r="IYF75" s="663"/>
      <c r="IYG75" s="663"/>
      <c r="IYH75" s="663"/>
      <c r="IYS75" s="291"/>
      <c r="IYU75" s="710"/>
      <c r="IYV75" s="663"/>
      <c r="IYW75" s="663"/>
      <c r="IYX75" s="663"/>
      <c r="IZI75" s="291"/>
      <c r="IZK75" s="710"/>
      <c r="IZL75" s="663"/>
      <c r="IZM75" s="663"/>
      <c r="IZN75" s="663"/>
      <c r="IZY75" s="291"/>
      <c r="JAA75" s="710"/>
      <c r="JAB75" s="663"/>
      <c r="JAC75" s="663"/>
      <c r="JAD75" s="663"/>
      <c r="JAO75" s="291"/>
      <c r="JAQ75" s="710"/>
      <c r="JAR75" s="663"/>
      <c r="JAS75" s="663"/>
      <c r="JAT75" s="663"/>
      <c r="JBE75" s="291"/>
      <c r="JBG75" s="710"/>
      <c r="JBH75" s="663"/>
      <c r="JBI75" s="663"/>
      <c r="JBJ75" s="663"/>
      <c r="JBU75" s="291"/>
      <c r="JBW75" s="710"/>
      <c r="JBX75" s="663"/>
      <c r="JBY75" s="663"/>
      <c r="JBZ75" s="663"/>
      <c r="JCK75" s="291"/>
      <c r="JCM75" s="710"/>
      <c r="JCN75" s="663"/>
      <c r="JCO75" s="663"/>
      <c r="JCP75" s="663"/>
      <c r="JDA75" s="291"/>
      <c r="JDC75" s="710"/>
      <c r="JDD75" s="663"/>
      <c r="JDE75" s="663"/>
      <c r="JDF75" s="663"/>
      <c r="JDQ75" s="291"/>
      <c r="JDS75" s="710"/>
      <c r="JDT75" s="663"/>
      <c r="JDU75" s="663"/>
      <c r="JDV75" s="663"/>
      <c r="JEG75" s="291"/>
      <c r="JEI75" s="710"/>
      <c r="JEJ75" s="663"/>
      <c r="JEK75" s="663"/>
      <c r="JEL75" s="663"/>
      <c r="JEW75" s="291"/>
      <c r="JEY75" s="710"/>
      <c r="JEZ75" s="663"/>
      <c r="JFA75" s="663"/>
      <c r="JFB75" s="663"/>
      <c r="JFM75" s="291"/>
      <c r="JFO75" s="710"/>
      <c r="JFP75" s="663"/>
      <c r="JFQ75" s="663"/>
      <c r="JFR75" s="663"/>
      <c r="JGC75" s="291"/>
      <c r="JGE75" s="710"/>
      <c r="JGF75" s="663"/>
      <c r="JGG75" s="663"/>
      <c r="JGH75" s="663"/>
      <c r="JGS75" s="291"/>
      <c r="JGU75" s="710"/>
      <c r="JGV75" s="663"/>
      <c r="JGW75" s="663"/>
      <c r="JGX75" s="663"/>
      <c r="JHI75" s="291"/>
      <c r="JHK75" s="710"/>
      <c r="JHL75" s="663"/>
      <c r="JHM75" s="663"/>
      <c r="JHN75" s="663"/>
      <c r="JHY75" s="291"/>
      <c r="JIA75" s="710"/>
      <c r="JIB75" s="663"/>
      <c r="JIC75" s="663"/>
      <c r="JID75" s="663"/>
      <c r="JIO75" s="291"/>
      <c r="JIQ75" s="710"/>
      <c r="JIR75" s="663"/>
      <c r="JIS75" s="663"/>
      <c r="JIT75" s="663"/>
      <c r="JJE75" s="291"/>
      <c r="JJG75" s="710"/>
      <c r="JJH75" s="663"/>
      <c r="JJI75" s="663"/>
      <c r="JJJ75" s="663"/>
      <c r="JJU75" s="291"/>
      <c r="JJW75" s="710"/>
      <c r="JJX75" s="663"/>
      <c r="JJY75" s="663"/>
      <c r="JJZ75" s="663"/>
      <c r="JKK75" s="291"/>
      <c r="JKM75" s="710"/>
      <c r="JKN75" s="663"/>
      <c r="JKO75" s="663"/>
      <c r="JKP75" s="663"/>
      <c r="JLA75" s="291"/>
      <c r="JLC75" s="710"/>
      <c r="JLD75" s="663"/>
      <c r="JLE75" s="663"/>
      <c r="JLF75" s="663"/>
      <c r="JLQ75" s="291"/>
      <c r="JLS75" s="710"/>
      <c r="JLT75" s="663"/>
      <c r="JLU75" s="663"/>
      <c r="JLV75" s="663"/>
      <c r="JMG75" s="291"/>
      <c r="JMI75" s="710"/>
      <c r="JMJ75" s="663"/>
      <c r="JMK75" s="663"/>
      <c r="JML75" s="663"/>
      <c r="JMW75" s="291"/>
      <c r="JMY75" s="710"/>
      <c r="JMZ75" s="663"/>
      <c r="JNA75" s="663"/>
      <c r="JNB75" s="663"/>
      <c r="JNM75" s="291"/>
      <c r="JNO75" s="710"/>
      <c r="JNP75" s="663"/>
      <c r="JNQ75" s="663"/>
      <c r="JNR75" s="663"/>
      <c r="JOC75" s="291"/>
      <c r="JOE75" s="710"/>
      <c r="JOF75" s="663"/>
      <c r="JOG75" s="663"/>
      <c r="JOH75" s="663"/>
      <c r="JOS75" s="291"/>
      <c r="JOU75" s="710"/>
      <c r="JOV75" s="663"/>
      <c r="JOW75" s="663"/>
      <c r="JOX75" s="663"/>
      <c r="JPI75" s="291"/>
      <c r="JPK75" s="710"/>
      <c r="JPL75" s="663"/>
      <c r="JPM75" s="663"/>
      <c r="JPN75" s="663"/>
      <c r="JPY75" s="291"/>
      <c r="JQA75" s="710"/>
      <c r="JQB75" s="663"/>
      <c r="JQC75" s="663"/>
      <c r="JQD75" s="663"/>
      <c r="JQO75" s="291"/>
      <c r="JQQ75" s="710"/>
      <c r="JQR75" s="663"/>
      <c r="JQS75" s="663"/>
      <c r="JQT75" s="663"/>
      <c r="JRE75" s="291"/>
      <c r="JRG75" s="710"/>
      <c r="JRH75" s="663"/>
      <c r="JRI75" s="663"/>
      <c r="JRJ75" s="663"/>
      <c r="JRU75" s="291"/>
      <c r="JRW75" s="710"/>
      <c r="JRX75" s="663"/>
      <c r="JRY75" s="663"/>
      <c r="JRZ75" s="663"/>
      <c r="JSK75" s="291"/>
      <c r="JSM75" s="710"/>
      <c r="JSN75" s="663"/>
      <c r="JSO75" s="663"/>
      <c r="JSP75" s="663"/>
      <c r="JTA75" s="291"/>
      <c r="JTC75" s="710"/>
      <c r="JTD75" s="663"/>
      <c r="JTE75" s="663"/>
      <c r="JTF75" s="663"/>
      <c r="JTQ75" s="291"/>
      <c r="JTS75" s="710"/>
      <c r="JTT75" s="663"/>
      <c r="JTU75" s="663"/>
      <c r="JTV75" s="663"/>
      <c r="JUG75" s="291"/>
      <c r="JUI75" s="710"/>
      <c r="JUJ75" s="663"/>
      <c r="JUK75" s="663"/>
      <c r="JUL75" s="663"/>
      <c r="JUW75" s="291"/>
      <c r="JUY75" s="710"/>
      <c r="JUZ75" s="663"/>
      <c r="JVA75" s="663"/>
      <c r="JVB75" s="663"/>
      <c r="JVM75" s="291"/>
      <c r="JVO75" s="710"/>
      <c r="JVP75" s="663"/>
      <c r="JVQ75" s="663"/>
      <c r="JVR75" s="663"/>
      <c r="JWC75" s="291"/>
      <c r="JWE75" s="710"/>
      <c r="JWF75" s="663"/>
      <c r="JWG75" s="663"/>
      <c r="JWH75" s="663"/>
      <c r="JWS75" s="291"/>
      <c r="JWU75" s="710"/>
      <c r="JWV75" s="663"/>
      <c r="JWW75" s="663"/>
      <c r="JWX75" s="663"/>
      <c r="JXI75" s="291"/>
      <c r="JXK75" s="710"/>
      <c r="JXL75" s="663"/>
      <c r="JXM75" s="663"/>
      <c r="JXN75" s="663"/>
      <c r="JXY75" s="291"/>
      <c r="JYA75" s="710"/>
      <c r="JYB75" s="663"/>
      <c r="JYC75" s="663"/>
      <c r="JYD75" s="663"/>
      <c r="JYO75" s="291"/>
      <c r="JYQ75" s="710"/>
      <c r="JYR75" s="663"/>
      <c r="JYS75" s="663"/>
      <c r="JYT75" s="663"/>
      <c r="JZE75" s="291"/>
      <c r="JZG75" s="710"/>
      <c r="JZH75" s="663"/>
      <c r="JZI75" s="663"/>
      <c r="JZJ75" s="663"/>
      <c r="JZU75" s="291"/>
      <c r="JZW75" s="710"/>
      <c r="JZX75" s="663"/>
      <c r="JZY75" s="663"/>
      <c r="JZZ75" s="663"/>
      <c r="KAK75" s="291"/>
      <c r="KAM75" s="710"/>
      <c r="KAN75" s="663"/>
      <c r="KAO75" s="663"/>
      <c r="KAP75" s="663"/>
      <c r="KBA75" s="291"/>
      <c r="KBC75" s="710"/>
      <c r="KBD75" s="663"/>
      <c r="KBE75" s="663"/>
      <c r="KBF75" s="663"/>
      <c r="KBQ75" s="291"/>
      <c r="KBS75" s="710"/>
      <c r="KBT75" s="663"/>
      <c r="KBU75" s="663"/>
      <c r="KBV75" s="663"/>
      <c r="KCG75" s="291"/>
      <c r="KCI75" s="710"/>
      <c r="KCJ75" s="663"/>
      <c r="KCK75" s="663"/>
      <c r="KCL75" s="663"/>
      <c r="KCW75" s="291"/>
      <c r="KCY75" s="710"/>
      <c r="KCZ75" s="663"/>
      <c r="KDA75" s="663"/>
      <c r="KDB75" s="663"/>
      <c r="KDM75" s="291"/>
      <c r="KDO75" s="710"/>
      <c r="KDP75" s="663"/>
      <c r="KDQ75" s="663"/>
      <c r="KDR75" s="663"/>
      <c r="KEC75" s="291"/>
      <c r="KEE75" s="710"/>
      <c r="KEF75" s="663"/>
      <c r="KEG75" s="663"/>
      <c r="KEH75" s="663"/>
      <c r="KES75" s="291"/>
      <c r="KEU75" s="710"/>
      <c r="KEV75" s="663"/>
      <c r="KEW75" s="663"/>
      <c r="KEX75" s="663"/>
      <c r="KFI75" s="291"/>
      <c r="KFK75" s="710"/>
      <c r="KFL75" s="663"/>
      <c r="KFM75" s="663"/>
      <c r="KFN75" s="663"/>
      <c r="KFY75" s="291"/>
      <c r="KGA75" s="710"/>
      <c r="KGB75" s="663"/>
      <c r="KGC75" s="663"/>
      <c r="KGD75" s="663"/>
      <c r="KGO75" s="291"/>
      <c r="KGQ75" s="710"/>
      <c r="KGR75" s="663"/>
      <c r="KGS75" s="663"/>
      <c r="KGT75" s="663"/>
      <c r="KHE75" s="291"/>
      <c r="KHG75" s="710"/>
      <c r="KHH75" s="663"/>
      <c r="KHI75" s="663"/>
      <c r="KHJ75" s="663"/>
      <c r="KHU75" s="291"/>
      <c r="KHW75" s="710"/>
      <c r="KHX75" s="663"/>
      <c r="KHY75" s="663"/>
      <c r="KHZ75" s="663"/>
      <c r="KIK75" s="291"/>
      <c r="KIM75" s="710"/>
      <c r="KIN75" s="663"/>
      <c r="KIO75" s="663"/>
      <c r="KIP75" s="663"/>
      <c r="KJA75" s="291"/>
      <c r="KJC75" s="710"/>
      <c r="KJD75" s="663"/>
      <c r="KJE75" s="663"/>
      <c r="KJF75" s="663"/>
      <c r="KJQ75" s="291"/>
      <c r="KJS75" s="710"/>
      <c r="KJT75" s="663"/>
      <c r="KJU75" s="663"/>
      <c r="KJV75" s="663"/>
      <c r="KKG75" s="291"/>
      <c r="KKI75" s="710"/>
      <c r="KKJ75" s="663"/>
      <c r="KKK75" s="663"/>
      <c r="KKL75" s="663"/>
      <c r="KKW75" s="291"/>
      <c r="KKY75" s="710"/>
      <c r="KKZ75" s="663"/>
      <c r="KLA75" s="663"/>
      <c r="KLB75" s="663"/>
      <c r="KLM75" s="291"/>
      <c r="KLO75" s="710"/>
      <c r="KLP75" s="663"/>
      <c r="KLQ75" s="663"/>
      <c r="KLR75" s="663"/>
      <c r="KMC75" s="291"/>
      <c r="KME75" s="710"/>
      <c r="KMF75" s="663"/>
      <c r="KMG75" s="663"/>
      <c r="KMH75" s="663"/>
      <c r="KMS75" s="291"/>
      <c r="KMU75" s="710"/>
      <c r="KMV75" s="663"/>
      <c r="KMW75" s="663"/>
      <c r="KMX75" s="663"/>
      <c r="KNI75" s="291"/>
      <c r="KNK75" s="710"/>
      <c r="KNL75" s="663"/>
      <c r="KNM75" s="663"/>
      <c r="KNN75" s="663"/>
      <c r="KNY75" s="291"/>
      <c r="KOA75" s="710"/>
      <c r="KOB75" s="663"/>
      <c r="KOC75" s="663"/>
      <c r="KOD75" s="663"/>
      <c r="KOO75" s="291"/>
      <c r="KOQ75" s="710"/>
      <c r="KOR75" s="663"/>
      <c r="KOS75" s="663"/>
      <c r="KOT75" s="663"/>
      <c r="KPE75" s="291"/>
      <c r="KPG75" s="710"/>
      <c r="KPH75" s="663"/>
      <c r="KPI75" s="663"/>
      <c r="KPJ75" s="663"/>
      <c r="KPU75" s="291"/>
      <c r="KPW75" s="710"/>
      <c r="KPX75" s="663"/>
      <c r="KPY75" s="663"/>
      <c r="KPZ75" s="663"/>
      <c r="KQK75" s="291"/>
      <c r="KQM75" s="710"/>
      <c r="KQN75" s="663"/>
      <c r="KQO75" s="663"/>
      <c r="KQP75" s="663"/>
      <c r="KRA75" s="291"/>
      <c r="KRC75" s="710"/>
      <c r="KRD75" s="663"/>
      <c r="KRE75" s="663"/>
      <c r="KRF75" s="663"/>
      <c r="KRQ75" s="291"/>
      <c r="KRS75" s="710"/>
      <c r="KRT75" s="663"/>
      <c r="KRU75" s="663"/>
      <c r="KRV75" s="663"/>
      <c r="KSG75" s="291"/>
      <c r="KSI75" s="710"/>
      <c r="KSJ75" s="663"/>
      <c r="KSK75" s="663"/>
      <c r="KSL75" s="663"/>
      <c r="KSW75" s="291"/>
      <c r="KSY75" s="710"/>
      <c r="KSZ75" s="663"/>
      <c r="KTA75" s="663"/>
      <c r="KTB75" s="663"/>
      <c r="KTM75" s="291"/>
      <c r="KTO75" s="710"/>
      <c r="KTP75" s="663"/>
      <c r="KTQ75" s="663"/>
      <c r="KTR75" s="663"/>
      <c r="KUC75" s="291"/>
      <c r="KUE75" s="710"/>
      <c r="KUF75" s="663"/>
      <c r="KUG75" s="663"/>
      <c r="KUH75" s="663"/>
      <c r="KUS75" s="291"/>
      <c r="KUU75" s="710"/>
      <c r="KUV75" s="663"/>
      <c r="KUW75" s="663"/>
      <c r="KUX75" s="663"/>
      <c r="KVI75" s="291"/>
      <c r="KVK75" s="710"/>
      <c r="KVL75" s="663"/>
      <c r="KVM75" s="663"/>
      <c r="KVN75" s="663"/>
      <c r="KVY75" s="291"/>
      <c r="KWA75" s="710"/>
      <c r="KWB75" s="663"/>
      <c r="KWC75" s="663"/>
      <c r="KWD75" s="663"/>
      <c r="KWO75" s="291"/>
      <c r="KWQ75" s="710"/>
      <c r="KWR75" s="663"/>
      <c r="KWS75" s="663"/>
      <c r="KWT75" s="663"/>
      <c r="KXE75" s="291"/>
      <c r="KXG75" s="710"/>
      <c r="KXH75" s="663"/>
      <c r="KXI75" s="663"/>
      <c r="KXJ75" s="663"/>
      <c r="KXU75" s="291"/>
      <c r="KXW75" s="710"/>
      <c r="KXX75" s="663"/>
      <c r="KXY75" s="663"/>
      <c r="KXZ75" s="663"/>
      <c r="KYK75" s="291"/>
      <c r="KYM75" s="710"/>
      <c r="KYN75" s="663"/>
      <c r="KYO75" s="663"/>
      <c r="KYP75" s="663"/>
      <c r="KZA75" s="291"/>
      <c r="KZC75" s="710"/>
      <c r="KZD75" s="663"/>
      <c r="KZE75" s="663"/>
      <c r="KZF75" s="663"/>
      <c r="KZQ75" s="291"/>
      <c r="KZS75" s="710"/>
      <c r="KZT75" s="663"/>
      <c r="KZU75" s="663"/>
      <c r="KZV75" s="663"/>
      <c r="LAG75" s="291"/>
      <c r="LAI75" s="710"/>
      <c r="LAJ75" s="663"/>
      <c r="LAK75" s="663"/>
      <c r="LAL75" s="663"/>
      <c r="LAW75" s="291"/>
      <c r="LAY75" s="710"/>
      <c r="LAZ75" s="663"/>
      <c r="LBA75" s="663"/>
      <c r="LBB75" s="663"/>
      <c r="LBM75" s="291"/>
      <c r="LBO75" s="710"/>
      <c r="LBP75" s="663"/>
      <c r="LBQ75" s="663"/>
      <c r="LBR75" s="663"/>
      <c r="LCC75" s="291"/>
      <c r="LCE75" s="710"/>
      <c r="LCF75" s="663"/>
      <c r="LCG75" s="663"/>
      <c r="LCH75" s="663"/>
      <c r="LCS75" s="291"/>
      <c r="LCU75" s="710"/>
      <c r="LCV75" s="663"/>
      <c r="LCW75" s="663"/>
      <c r="LCX75" s="663"/>
      <c r="LDI75" s="291"/>
      <c r="LDK75" s="710"/>
      <c r="LDL75" s="663"/>
      <c r="LDM75" s="663"/>
      <c r="LDN75" s="663"/>
      <c r="LDY75" s="291"/>
      <c r="LEA75" s="710"/>
      <c r="LEB75" s="663"/>
      <c r="LEC75" s="663"/>
      <c r="LED75" s="663"/>
      <c r="LEO75" s="291"/>
      <c r="LEQ75" s="710"/>
      <c r="LER75" s="663"/>
      <c r="LES75" s="663"/>
      <c r="LET75" s="663"/>
      <c r="LFE75" s="291"/>
      <c r="LFG75" s="710"/>
      <c r="LFH75" s="663"/>
      <c r="LFI75" s="663"/>
      <c r="LFJ75" s="663"/>
      <c r="LFU75" s="291"/>
      <c r="LFW75" s="710"/>
      <c r="LFX75" s="663"/>
      <c r="LFY75" s="663"/>
      <c r="LFZ75" s="663"/>
      <c r="LGK75" s="291"/>
      <c r="LGM75" s="710"/>
      <c r="LGN75" s="663"/>
      <c r="LGO75" s="663"/>
      <c r="LGP75" s="663"/>
      <c r="LHA75" s="291"/>
      <c r="LHC75" s="710"/>
      <c r="LHD75" s="663"/>
      <c r="LHE75" s="663"/>
      <c r="LHF75" s="663"/>
      <c r="LHQ75" s="291"/>
      <c r="LHS75" s="710"/>
      <c r="LHT75" s="663"/>
      <c r="LHU75" s="663"/>
      <c r="LHV75" s="663"/>
      <c r="LIG75" s="291"/>
      <c r="LII75" s="710"/>
      <c r="LIJ75" s="663"/>
      <c r="LIK75" s="663"/>
      <c r="LIL75" s="663"/>
      <c r="LIW75" s="291"/>
      <c r="LIY75" s="710"/>
      <c r="LIZ75" s="663"/>
      <c r="LJA75" s="663"/>
      <c r="LJB75" s="663"/>
      <c r="LJM75" s="291"/>
      <c r="LJO75" s="710"/>
      <c r="LJP75" s="663"/>
      <c r="LJQ75" s="663"/>
      <c r="LJR75" s="663"/>
      <c r="LKC75" s="291"/>
      <c r="LKE75" s="710"/>
      <c r="LKF75" s="663"/>
      <c r="LKG75" s="663"/>
      <c r="LKH75" s="663"/>
      <c r="LKS75" s="291"/>
      <c r="LKU75" s="710"/>
      <c r="LKV75" s="663"/>
      <c r="LKW75" s="663"/>
      <c r="LKX75" s="663"/>
      <c r="LLI75" s="291"/>
      <c r="LLK75" s="710"/>
      <c r="LLL75" s="663"/>
      <c r="LLM75" s="663"/>
      <c r="LLN75" s="663"/>
      <c r="LLY75" s="291"/>
      <c r="LMA75" s="710"/>
      <c r="LMB75" s="663"/>
      <c r="LMC75" s="663"/>
      <c r="LMD75" s="663"/>
      <c r="LMO75" s="291"/>
      <c r="LMQ75" s="710"/>
      <c r="LMR75" s="663"/>
      <c r="LMS75" s="663"/>
      <c r="LMT75" s="663"/>
      <c r="LNE75" s="291"/>
      <c r="LNG75" s="710"/>
      <c r="LNH75" s="663"/>
      <c r="LNI75" s="663"/>
      <c r="LNJ75" s="663"/>
      <c r="LNU75" s="291"/>
      <c r="LNW75" s="710"/>
      <c r="LNX75" s="663"/>
      <c r="LNY75" s="663"/>
      <c r="LNZ75" s="663"/>
      <c r="LOK75" s="291"/>
      <c r="LOM75" s="710"/>
      <c r="LON75" s="663"/>
      <c r="LOO75" s="663"/>
      <c r="LOP75" s="663"/>
      <c r="LPA75" s="291"/>
      <c r="LPC75" s="710"/>
      <c r="LPD75" s="663"/>
      <c r="LPE75" s="663"/>
      <c r="LPF75" s="663"/>
      <c r="LPQ75" s="291"/>
      <c r="LPS75" s="710"/>
      <c r="LPT75" s="663"/>
      <c r="LPU75" s="663"/>
      <c r="LPV75" s="663"/>
      <c r="LQG75" s="291"/>
      <c r="LQI75" s="710"/>
      <c r="LQJ75" s="663"/>
      <c r="LQK75" s="663"/>
      <c r="LQL75" s="663"/>
      <c r="LQW75" s="291"/>
      <c r="LQY75" s="710"/>
      <c r="LQZ75" s="663"/>
      <c r="LRA75" s="663"/>
      <c r="LRB75" s="663"/>
      <c r="LRM75" s="291"/>
      <c r="LRO75" s="710"/>
      <c r="LRP75" s="663"/>
      <c r="LRQ75" s="663"/>
      <c r="LRR75" s="663"/>
      <c r="LSC75" s="291"/>
      <c r="LSE75" s="710"/>
      <c r="LSF75" s="663"/>
      <c r="LSG75" s="663"/>
      <c r="LSH75" s="663"/>
      <c r="LSS75" s="291"/>
      <c r="LSU75" s="710"/>
      <c r="LSV75" s="663"/>
      <c r="LSW75" s="663"/>
      <c r="LSX75" s="663"/>
      <c r="LTI75" s="291"/>
      <c r="LTK75" s="710"/>
      <c r="LTL75" s="663"/>
      <c r="LTM75" s="663"/>
      <c r="LTN75" s="663"/>
      <c r="LTY75" s="291"/>
      <c r="LUA75" s="710"/>
      <c r="LUB75" s="663"/>
      <c r="LUC75" s="663"/>
      <c r="LUD75" s="663"/>
      <c r="LUO75" s="291"/>
      <c r="LUQ75" s="710"/>
      <c r="LUR75" s="663"/>
      <c r="LUS75" s="663"/>
      <c r="LUT75" s="663"/>
      <c r="LVE75" s="291"/>
      <c r="LVG75" s="710"/>
      <c r="LVH75" s="663"/>
      <c r="LVI75" s="663"/>
      <c r="LVJ75" s="663"/>
      <c r="LVU75" s="291"/>
      <c r="LVW75" s="710"/>
      <c r="LVX75" s="663"/>
      <c r="LVY75" s="663"/>
      <c r="LVZ75" s="663"/>
      <c r="LWK75" s="291"/>
      <c r="LWM75" s="710"/>
      <c r="LWN75" s="663"/>
      <c r="LWO75" s="663"/>
      <c r="LWP75" s="663"/>
      <c r="LXA75" s="291"/>
      <c r="LXC75" s="710"/>
      <c r="LXD75" s="663"/>
      <c r="LXE75" s="663"/>
      <c r="LXF75" s="663"/>
      <c r="LXQ75" s="291"/>
      <c r="LXS75" s="710"/>
      <c r="LXT75" s="663"/>
      <c r="LXU75" s="663"/>
      <c r="LXV75" s="663"/>
      <c r="LYG75" s="291"/>
      <c r="LYI75" s="710"/>
      <c r="LYJ75" s="663"/>
      <c r="LYK75" s="663"/>
      <c r="LYL75" s="663"/>
      <c r="LYW75" s="291"/>
      <c r="LYY75" s="710"/>
      <c r="LYZ75" s="663"/>
      <c r="LZA75" s="663"/>
      <c r="LZB75" s="663"/>
      <c r="LZM75" s="291"/>
      <c r="LZO75" s="710"/>
      <c r="LZP75" s="663"/>
      <c r="LZQ75" s="663"/>
      <c r="LZR75" s="663"/>
      <c r="MAC75" s="291"/>
      <c r="MAE75" s="710"/>
      <c r="MAF75" s="663"/>
      <c r="MAG75" s="663"/>
      <c r="MAH75" s="663"/>
      <c r="MAS75" s="291"/>
      <c r="MAU75" s="710"/>
      <c r="MAV75" s="663"/>
      <c r="MAW75" s="663"/>
      <c r="MAX75" s="663"/>
      <c r="MBI75" s="291"/>
      <c r="MBK75" s="710"/>
      <c r="MBL75" s="663"/>
      <c r="MBM75" s="663"/>
      <c r="MBN75" s="663"/>
      <c r="MBY75" s="291"/>
      <c r="MCA75" s="710"/>
      <c r="MCB75" s="663"/>
      <c r="MCC75" s="663"/>
      <c r="MCD75" s="663"/>
      <c r="MCO75" s="291"/>
      <c r="MCQ75" s="710"/>
      <c r="MCR75" s="663"/>
      <c r="MCS75" s="663"/>
      <c r="MCT75" s="663"/>
      <c r="MDE75" s="291"/>
      <c r="MDG75" s="710"/>
      <c r="MDH75" s="663"/>
      <c r="MDI75" s="663"/>
      <c r="MDJ75" s="663"/>
      <c r="MDU75" s="291"/>
      <c r="MDW75" s="710"/>
      <c r="MDX75" s="663"/>
      <c r="MDY75" s="663"/>
      <c r="MDZ75" s="663"/>
      <c r="MEK75" s="291"/>
      <c r="MEM75" s="710"/>
      <c r="MEN75" s="663"/>
      <c r="MEO75" s="663"/>
      <c r="MEP75" s="663"/>
      <c r="MFA75" s="291"/>
      <c r="MFC75" s="710"/>
      <c r="MFD75" s="663"/>
      <c r="MFE75" s="663"/>
      <c r="MFF75" s="663"/>
      <c r="MFQ75" s="291"/>
      <c r="MFS75" s="710"/>
      <c r="MFT75" s="663"/>
      <c r="MFU75" s="663"/>
      <c r="MFV75" s="663"/>
      <c r="MGG75" s="291"/>
      <c r="MGI75" s="710"/>
      <c r="MGJ75" s="663"/>
      <c r="MGK75" s="663"/>
      <c r="MGL75" s="663"/>
      <c r="MGW75" s="291"/>
      <c r="MGY75" s="710"/>
      <c r="MGZ75" s="663"/>
      <c r="MHA75" s="663"/>
      <c r="MHB75" s="663"/>
      <c r="MHM75" s="291"/>
      <c r="MHO75" s="710"/>
      <c r="MHP75" s="663"/>
      <c r="MHQ75" s="663"/>
      <c r="MHR75" s="663"/>
      <c r="MIC75" s="291"/>
      <c r="MIE75" s="710"/>
      <c r="MIF75" s="663"/>
      <c r="MIG75" s="663"/>
      <c r="MIH75" s="663"/>
      <c r="MIS75" s="291"/>
      <c r="MIU75" s="710"/>
      <c r="MIV75" s="663"/>
      <c r="MIW75" s="663"/>
      <c r="MIX75" s="663"/>
      <c r="MJI75" s="291"/>
      <c r="MJK75" s="710"/>
      <c r="MJL75" s="663"/>
      <c r="MJM75" s="663"/>
      <c r="MJN75" s="663"/>
      <c r="MJY75" s="291"/>
      <c r="MKA75" s="710"/>
      <c r="MKB75" s="663"/>
      <c r="MKC75" s="663"/>
      <c r="MKD75" s="663"/>
      <c r="MKO75" s="291"/>
      <c r="MKQ75" s="710"/>
      <c r="MKR75" s="663"/>
      <c r="MKS75" s="663"/>
      <c r="MKT75" s="663"/>
      <c r="MLE75" s="291"/>
      <c r="MLG75" s="710"/>
      <c r="MLH75" s="663"/>
      <c r="MLI75" s="663"/>
      <c r="MLJ75" s="663"/>
      <c r="MLU75" s="291"/>
      <c r="MLW75" s="710"/>
      <c r="MLX75" s="663"/>
      <c r="MLY75" s="663"/>
      <c r="MLZ75" s="663"/>
      <c r="MMK75" s="291"/>
      <c r="MMM75" s="710"/>
      <c r="MMN75" s="663"/>
      <c r="MMO75" s="663"/>
      <c r="MMP75" s="663"/>
      <c r="MNA75" s="291"/>
      <c r="MNC75" s="710"/>
      <c r="MND75" s="663"/>
      <c r="MNE75" s="663"/>
      <c r="MNF75" s="663"/>
      <c r="MNQ75" s="291"/>
      <c r="MNS75" s="710"/>
      <c r="MNT75" s="663"/>
      <c r="MNU75" s="663"/>
      <c r="MNV75" s="663"/>
      <c r="MOG75" s="291"/>
      <c r="MOI75" s="710"/>
      <c r="MOJ75" s="663"/>
      <c r="MOK75" s="663"/>
      <c r="MOL75" s="663"/>
      <c r="MOW75" s="291"/>
      <c r="MOY75" s="710"/>
      <c r="MOZ75" s="663"/>
      <c r="MPA75" s="663"/>
      <c r="MPB75" s="663"/>
      <c r="MPM75" s="291"/>
      <c r="MPO75" s="710"/>
      <c r="MPP75" s="663"/>
      <c r="MPQ75" s="663"/>
      <c r="MPR75" s="663"/>
      <c r="MQC75" s="291"/>
      <c r="MQE75" s="710"/>
      <c r="MQF75" s="663"/>
      <c r="MQG75" s="663"/>
      <c r="MQH75" s="663"/>
      <c r="MQS75" s="291"/>
      <c r="MQU75" s="710"/>
      <c r="MQV75" s="663"/>
      <c r="MQW75" s="663"/>
      <c r="MQX75" s="663"/>
      <c r="MRI75" s="291"/>
      <c r="MRK75" s="710"/>
      <c r="MRL75" s="663"/>
      <c r="MRM75" s="663"/>
      <c r="MRN75" s="663"/>
      <c r="MRY75" s="291"/>
      <c r="MSA75" s="710"/>
      <c r="MSB75" s="663"/>
      <c r="MSC75" s="663"/>
      <c r="MSD75" s="663"/>
      <c r="MSO75" s="291"/>
      <c r="MSQ75" s="710"/>
      <c r="MSR75" s="663"/>
      <c r="MSS75" s="663"/>
      <c r="MST75" s="663"/>
      <c r="MTE75" s="291"/>
      <c r="MTG75" s="710"/>
      <c r="MTH75" s="663"/>
      <c r="MTI75" s="663"/>
      <c r="MTJ75" s="663"/>
      <c r="MTU75" s="291"/>
      <c r="MTW75" s="710"/>
      <c r="MTX75" s="663"/>
      <c r="MTY75" s="663"/>
      <c r="MTZ75" s="663"/>
      <c r="MUK75" s="291"/>
      <c r="MUM75" s="710"/>
      <c r="MUN75" s="663"/>
      <c r="MUO75" s="663"/>
      <c r="MUP75" s="663"/>
      <c r="MVA75" s="291"/>
      <c r="MVC75" s="710"/>
      <c r="MVD75" s="663"/>
      <c r="MVE75" s="663"/>
      <c r="MVF75" s="663"/>
      <c r="MVQ75" s="291"/>
      <c r="MVS75" s="710"/>
      <c r="MVT75" s="663"/>
      <c r="MVU75" s="663"/>
      <c r="MVV75" s="663"/>
      <c r="MWG75" s="291"/>
      <c r="MWI75" s="710"/>
      <c r="MWJ75" s="663"/>
      <c r="MWK75" s="663"/>
      <c r="MWL75" s="663"/>
      <c r="MWW75" s="291"/>
      <c r="MWY75" s="710"/>
      <c r="MWZ75" s="663"/>
      <c r="MXA75" s="663"/>
      <c r="MXB75" s="663"/>
      <c r="MXM75" s="291"/>
      <c r="MXO75" s="710"/>
      <c r="MXP75" s="663"/>
      <c r="MXQ75" s="663"/>
      <c r="MXR75" s="663"/>
      <c r="MYC75" s="291"/>
      <c r="MYE75" s="710"/>
      <c r="MYF75" s="663"/>
      <c r="MYG75" s="663"/>
      <c r="MYH75" s="663"/>
      <c r="MYS75" s="291"/>
      <c r="MYU75" s="710"/>
      <c r="MYV75" s="663"/>
      <c r="MYW75" s="663"/>
      <c r="MYX75" s="663"/>
      <c r="MZI75" s="291"/>
      <c r="MZK75" s="710"/>
      <c r="MZL75" s="663"/>
      <c r="MZM75" s="663"/>
      <c r="MZN75" s="663"/>
      <c r="MZY75" s="291"/>
      <c r="NAA75" s="710"/>
      <c r="NAB75" s="663"/>
      <c r="NAC75" s="663"/>
      <c r="NAD75" s="663"/>
      <c r="NAO75" s="291"/>
      <c r="NAQ75" s="710"/>
      <c r="NAR75" s="663"/>
      <c r="NAS75" s="663"/>
      <c r="NAT75" s="663"/>
      <c r="NBE75" s="291"/>
      <c r="NBG75" s="710"/>
      <c r="NBH75" s="663"/>
      <c r="NBI75" s="663"/>
      <c r="NBJ75" s="663"/>
      <c r="NBU75" s="291"/>
      <c r="NBW75" s="710"/>
      <c r="NBX75" s="663"/>
      <c r="NBY75" s="663"/>
      <c r="NBZ75" s="663"/>
      <c r="NCK75" s="291"/>
      <c r="NCM75" s="710"/>
      <c r="NCN75" s="663"/>
      <c r="NCO75" s="663"/>
      <c r="NCP75" s="663"/>
      <c r="NDA75" s="291"/>
      <c r="NDC75" s="710"/>
      <c r="NDD75" s="663"/>
      <c r="NDE75" s="663"/>
      <c r="NDF75" s="663"/>
      <c r="NDQ75" s="291"/>
      <c r="NDS75" s="710"/>
      <c r="NDT75" s="663"/>
      <c r="NDU75" s="663"/>
      <c r="NDV75" s="663"/>
      <c r="NEG75" s="291"/>
      <c r="NEI75" s="710"/>
      <c r="NEJ75" s="663"/>
      <c r="NEK75" s="663"/>
      <c r="NEL75" s="663"/>
      <c r="NEW75" s="291"/>
      <c r="NEY75" s="710"/>
      <c r="NEZ75" s="663"/>
      <c r="NFA75" s="663"/>
      <c r="NFB75" s="663"/>
      <c r="NFM75" s="291"/>
      <c r="NFO75" s="710"/>
      <c r="NFP75" s="663"/>
      <c r="NFQ75" s="663"/>
      <c r="NFR75" s="663"/>
      <c r="NGC75" s="291"/>
      <c r="NGE75" s="710"/>
      <c r="NGF75" s="663"/>
      <c r="NGG75" s="663"/>
      <c r="NGH75" s="663"/>
      <c r="NGS75" s="291"/>
      <c r="NGU75" s="710"/>
      <c r="NGV75" s="663"/>
      <c r="NGW75" s="663"/>
      <c r="NGX75" s="663"/>
      <c r="NHI75" s="291"/>
      <c r="NHK75" s="710"/>
      <c r="NHL75" s="663"/>
      <c r="NHM75" s="663"/>
      <c r="NHN75" s="663"/>
      <c r="NHY75" s="291"/>
      <c r="NIA75" s="710"/>
      <c r="NIB75" s="663"/>
      <c r="NIC75" s="663"/>
      <c r="NID75" s="663"/>
      <c r="NIO75" s="291"/>
      <c r="NIQ75" s="710"/>
      <c r="NIR75" s="663"/>
      <c r="NIS75" s="663"/>
      <c r="NIT75" s="663"/>
      <c r="NJE75" s="291"/>
      <c r="NJG75" s="710"/>
      <c r="NJH75" s="663"/>
      <c r="NJI75" s="663"/>
      <c r="NJJ75" s="663"/>
      <c r="NJU75" s="291"/>
      <c r="NJW75" s="710"/>
      <c r="NJX75" s="663"/>
      <c r="NJY75" s="663"/>
      <c r="NJZ75" s="663"/>
      <c r="NKK75" s="291"/>
      <c r="NKM75" s="710"/>
      <c r="NKN75" s="663"/>
      <c r="NKO75" s="663"/>
      <c r="NKP75" s="663"/>
      <c r="NLA75" s="291"/>
      <c r="NLC75" s="710"/>
      <c r="NLD75" s="663"/>
      <c r="NLE75" s="663"/>
      <c r="NLF75" s="663"/>
      <c r="NLQ75" s="291"/>
      <c r="NLS75" s="710"/>
      <c r="NLT75" s="663"/>
      <c r="NLU75" s="663"/>
      <c r="NLV75" s="663"/>
      <c r="NMG75" s="291"/>
      <c r="NMI75" s="710"/>
      <c r="NMJ75" s="663"/>
      <c r="NMK75" s="663"/>
      <c r="NML75" s="663"/>
      <c r="NMW75" s="291"/>
      <c r="NMY75" s="710"/>
      <c r="NMZ75" s="663"/>
      <c r="NNA75" s="663"/>
      <c r="NNB75" s="663"/>
      <c r="NNM75" s="291"/>
      <c r="NNO75" s="710"/>
      <c r="NNP75" s="663"/>
      <c r="NNQ75" s="663"/>
      <c r="NNR75" s="663"/>
      <c r="NOC75" s="291"/>
      <c r="NOE75" s="710"/>
      <c r="NOF75" s="663"/>
      <c r="NOG75" s="663"/>
      <c r="NOH75" s="663"/>
      <c r="NOS75" s="291"/>
      <c r="NOU75" s="710"/>
      <c r="NOV75" s="663"/>
      <c r="NOW75" s="663"/>
      <c r="NOX75" s="663"/>
      <c r="NPI75" s="291"/>
      <c r="NPK75" s="710"/>
      <c r="NPL75" s="663"/>
      <c r="NPM75" s="663"/>
      <c r="NPN75" s="663"/>
      <c r="NPY75" s="291"/>
      <c r="NQA75" s="710"/>
      <c r="NQB75" s="663"/>
      <c r="NQC75" s="663"/>
      <c r="NQD75" s="663"/>
      <c r="NQO75" s="291"/>
      <c r="NQQ75" s="710"/>
      <c r="NQR75" s="663"/>
      <c r="NQS75" s="663"/>
      <c r="NQT75" s="663"/>
      <c r="NRE75" s="291"/>
      <c r="NRG75" s="710"/>
      <c r="NRH75" s="663"/>
      <c r="NRI75" s="663"/>
      <c r="NRJ75" s="663"/>
      <c r="NRU75" s="291"/>
      <c r="NRW75" s="710"/>
      <c r="NRX75" s="663"/>
      <c r="NRY75" s="663"/>
      <c r="NRZ75" s="663"/>
      <c r="NSK75" s="291"/>
      <c r="NSM75" s="710"/>
      <c r="NSN75" s="663"/>
      <c r="NSO75" s="663"/>
      <c r="NSP75" s="663"/>
      <c r="NTA75" s="291"/>
      <c r="NTC75" s="710"/>
      <c r="NTD75" s="663"/>
      <c r="NTE75" s="663"/>
      <c r="NTF75" s="663"/>
      <c r="NTQ75" s="291"/>
      <c r="NTS75" s="710"/>
      <c r="NTT75" s="663"/>
      <c r="NTU75" s="663"/>
      <c r="NTV75" s="663"/>
      <c r="NUG75" s="291"/>
      <c r="NUI75" s="710"/>
      <c r="NUJ75" s="663"/>
      <c r="NUK75" s="663"/>
      <c r="NUL75" s="663"/>
      <c r="NUW75" s="291"/>
      <c r="NUY75" s="710"/>
      <c r="NUZ75" s="663"/>
      <c r="NVA75" s="663"/>
      <c r="NVB75" s="663"/>
      <c r="NVM75" s="291"/>
      <c r="NVO75" s="710"/>
      <c r="NVP75" s="663"/>
      <c r="NVQ75" s="663"/>
      <c r="NVR75" s="663"/>
      <c r="NWC75" s="291"/>
      <c r="NWE75" s="710"/>
      <c r="NWF75" s="663"/>
      <c r="NWG75" s="663"/>
      <c r="NWH75" s="663"/>
      <c r="NWS75" s="291"/>
      <c r="NWU75" s="710"/>
      <c r="NWV75" s="663"/>
      <c r="NWW75" s="663"/>
      <c r="NWX75" s="663"/>
      <c r="NXI75" s="291"/>
      <c r="NXK75" s="710"/>
      <c r="NXL75" s="663"/>
      <c r="NXM75" s="663"/>
      <c r="NXN75" s="663"/>
      <c r="NXY75" s="291"/>
      <c r="NYA75" s="710"/>
      <c r="NYB75" s="663"/>
      <c r="NYC75" s="663"/>
      <c r="NYD75" s="663"/>
      <c r="NYO75" s="291"/>
      <c r="NYQ75" s="710"/>
      <c r="NYR75" s="663"/>
      <c r="NYS75" s="663"/>
      <c r="NYT75" s="663"/>
      <c r="NZE75" s="291"/>
      <c r="NZG75" s="710"/>
      <c r="NZH75" s="663"/>
      <c r="NZI75" s="663"/>
      <c r="NZJ75" s="663"/>
      <c r="NZU75" s="291"/>
      <c r="NZW75" s="710"/>
      <c r="NZX75" s="663"/>
      <c r="NZY75" s="663"/>
      <c r="NZZ75" s="663"/>
      <c r="OAK75" s="291"/>
      <c r="OAM75" s="710"/>
      <c r="OAN75" s="663"/>
      <c r="OAO75" s="663"/>
      <c r="OAP75" s="663"/>
      <c r="OBA75" s="291"/>
      <c r="OBC75" s="710"/>
      <c r="OBD75" s="663"/>
      <c r="OBE75" s="663"/>
      <c r="OBF75" s="663"/>
      <c r="OBQ75" s="291"/>
      <c r="OBS75" s="710"/>
      <c r="OBT75" s="663"/>
      <c r="OBU75" s="663"/>
      <c r="OBV75" s="663"/>
      <c r="OCG75" s="291"/>
      <c r="OCI75" s="710"/>
      <c r="OCJ75" s="663"/>
      <c r="OCK75" s="663"/>
      <c r="OCL75" s="663"/>
      <c r="OCW75" s="291"/>
      <c r="OCY75" s="710"/>
      <c r="OCZ75" s="663"/>
      <c r="ODA75" s="663"/>
      <c r="ODB75" s="663"/>
      <c r="ODM75" s="291"/>
      <c r="ODO75" s="710"/>
      <c r="ODP75" s="663"/>
      <c r="ODQ75" s="663"/>
      <c r="ODR75" s="663"/>
      <c r="OEC75" s="291"/>
      <c r="OEE75" s="710"/>
      <c r="OEF75" s="663"/>
      <c r="OEG75" s="663"/>
      <c r="OEH75" s="663"/>
      <c r="OES75" s="291"/>
      <c r="OEU75" s="710"/>
      <c r="OEV75" s="663"/>
      <c r="OEW75" s="663"/>
      <c r="OEX75" s="663"/>
      <c r="OFI75" s="291"/>
      <c r="OFK75" s="710"/>
      <c r="OFL75" s="663"/>
      <c r="OFM75" s="663"/>
      <c r="OFN75" s="663"/>
      <c r="OFY75" s="291"/>
      <c r="OGA75" s="710"/>
      <c r="OGB75" s="663"/>
      <c r="OGC75" s="663"/>
      <c r="OGD75" s="663"/>
      <c r="OGO75" s="291"/>
      <c r="OGQ75" s="710"/>
      <c r="OGR75" s="663"/>
      <c r="OGS75" s="663"/>
      <c r="OGT75" s="663"/>
      <c r="OHE75" s="291"/>
      <c r="OHG75" s="710"/>
      <c r="OHH75" s="663"/>
      <c r="OHI75" s="663"/>
      <c r="OHJ75" s="663"/>
      <c r="OHU75" s="291"/>
      <c r="OHW75" s="710"/>
      <c r="OHX75" s="663"/>
      <c r="OHY75" s="663"/>
      <c r="OHZ75" s="663"/>
      <c r="OIK75" s="291"/>
      <c r="OIM75" s="710"/>
      <c r="OIN75" s="663"/>
      <c r="OIO75" s="663"/>
      <c r="OIP75" s="663"/>
      <c r="OJA75" s="291"/>
      <c r="OJC75" s="710"/>
      <c r="OJD75" s="663"/>
      <c r="OJE75" s="663"/>
      <c r="OJF75" s="663"/>
      <c r="OJQ75" s="291"/>
      <c r="OJS75" s="710"/>
      <c r="OJT75" s="663"/>
      <c r="OJU75" s="663"/>
      <c r="OJV75" s="663"/>
      <c r="OKG75" s="291"/>
      <c r="OKI75" s="710"/>
      <c r="OKJ75" s="663"/>
      <c r="OKK75" s="663"/>
      <c r="OKL75" s="663"/>
      <c r="OKW75" s="291"/>
      <c r="OKY75" s="710"/>
      <c r="OKZ75" s="663"/>
      <c r="OLA75" s="663"/>
      <c r="OLB75" s="663"/>
      <c r="OLM75" s="291"/>
      <c r="OLO75" s="710"/>
      <c r="OLP75" s="663"/>
      <c r="OLQ75" s="663"/>
      <c r="OLR75" s="663"/>
      <c r="OMC75" s="291"/>
      <c r="OME75" s="710"/>
      <c r="OMF75" s="663"/>
      <c r="OMG75" s="663"/>
      <c r="OMH75" s="663"/>
      <c r="OMS75" s="291"/>
      <c r="OMU75" s="710"/>
      <c r="OMV75" s="663"/>
      <c r="OMW75" s="663"/>
      <c r="OMX75" s="663"/>
      <c r="ONI75" s="291"/>
      <c r="ONK75" s="710"/>
      <c r="ONL75" s="663"/>
      <c r="ONM75" s="663"/>
      <c r="ONN75" s="663"/>
      <c r="ONY75" s="291"/>
      <c r="OOA75" s="710"/>
      <c r="OOB75" s="663"/>
      <c r="OOC75" s="663"/>
      <c r="OOD75" s="663"/>
      <c r="OOO75" s="291"/>
      <c r="OOQ75" s="710"/>
      <c r="OOR75" s="663"/>
      <c r="OOS75" s="663"/>
      <c r="OOT75" s="663"/>
      <c r="OPE75" s="291"/>
      <c r="OPG75" s="710"/>
      <c r="OPH75" s="663"/>
      <c r="OPI75" s="663"/>
      <c r="OPJ75" s="663"/>
      <c r="OPU75" s="291"/>
      <c r="OPW75" s="710"/>
      <c r="OPX75" s="663"/>
      <c r="OPY75" s="663"/>
      <c r="OPZ75" s="663"/>
      <c r="OQK75" s="291"/>
      <c r="OQM75" s="710"/>
      <c r="OQN75" s="663"/>
      <c r="OQO75" s="663"/>
      <c r="OQP75" s="663"/>
      <c r="ORA75" s="291"/>
      <c r="ORC75" s="710"/>
      <c r="ORD75" s="663"/>
      <c r="ORE75" s="663"/>
      <c r="ORF75" s="663"/>
      <c r="ORQ75" s="291"/>
      <c r="ORS75" s="710"/>
      <c r="ORT75" s="663"/>
      <c r="ORU75" s="663"/>
      <c r="ORV75" s="663"/>
      <c r="OSG75" s="291"/>
      <c r="OSI75" s="710"/>
      <c r="OSJ75" s="663"/>
      <c r="OSK75" s="663"/>
      <c r="OSL75" s="663"/>
      <c r="OSW75" s="291"/>
      <c r="OSY75" s="710"/>
      <c r="OSZ75" s="663"/>
      <c r="OTA75" s="663"/>
      <c r="OTB75" s="663"/>
      <c r="OTM75" s="291"/>
      <c r="OTO75" s="710"/>
      <c r="OTP75" s="663"/>
      <c r="OTQ75" s="663"/>
      <c r="OTR75" s="663"/>
      <c r="OUC75" s="291"/>
      <c r="OUE75" s="710"/>
      <c r="OUF75" s="663"/>
      <c r="OUG75" s="663"/>
      <c r="OUH75" s="663"/>
      <c r="OUS75" s="291"/>
      <c r="OUU75" s="710"/>
      <c r="OUV75" s="663"/>
      <c r="OUW75" s="663"/>
      <c r="OUX75" s="663"/>
      <c r="OVI75" s="291"/>
      <c r="OVK75" s="710"/>
      <c r="OVL75" s="663"/>
      <c r="OVM75" s="663"/>
      <c r="OVN75" s="663"/>
      <c r="OVY75" s="291"/>
      <c r="OWA75" s="710"/>
      <c r="OWB75" s="663"/>
      <c r="OWC75" s="663"/>
      <c r="OWD75" s="663"/>
      <c r="OWO75" s="291"/>
      <c r="OWQ75" s="710"/>
      <c r="OWR75" s="663"/>
      <c r="OWS75" s="663"/>
      <c r="OWT75" s="663"/>
      <c r="OXE75" s="291"/>
      <c r="OXG75" s="710"/>
      <c r="OXH75" s="663"/>
      <c r="OXI75" s="663"/>
      <c r="OXJ75" s="663"/>
      <c r="OXU75" s="291"/>
      <c r="OXW75" s="710"/>
      <c r="OXX75" s="663"/>
      <c r="OXY75" s="663"/>
      <c r="OXZ75" s="663"/>
      <c r="OYK75" s="291"/>
      <c r="OYM75" s="710"/>
      <c r="OYN75" s="663"/>
      <c r="OYO75" s="663"/>
      <c r="OYP75" s="663"/>
      <c r="OZA75" s="291"/>
      <c r="OZC75" s="710"/>
      <c r="OZD75" s="663"/>
      <c r="OZE75" s="663"/>
      <c r="OZF75" s="663"/>
      <c r="OZQ75" s="291"/>
      <c r="OZS75" s="710"/>
      <c r="OZT75" s="663"/>
      <c r="OZU75" s="663"/>
      <c r="OZV75" s="663"/>
      <c r="PAG75" s="291"/>
      <c r="PAI75" s="710"/>
      <c r="PAJ75" s="663"/>
      <c r="PAK75" s="663"/>
      <c r="PAL75" s="663"/>
      <c r="PAW75" s="291"/>
      <c r="PAY75" s="710"/>
      <c r="PAZ75" s="663"/>
      <c r="PBA75" s="663"/>
      <c r="PBB75" s="663"/>
      <c r="PBM75" s="291"/>
      <c r="PBO75" s="710"/>
      <c r="PBP75" s="663"/>
      <c r="PBQ75" s="663"/>
      <c r="PBR75" s="663"/>
      <c r="PCC75" s="291"/>
      <c r="PCE75" s="710"/>
      <c r="PCF75" s="663"/>
      <c r="PCG75" s="663"/>
      <c r="PCH75" s="663"/>
      <c r="PCS75" s="291"/>
      <c r="PCU75" s="710"/>
      <c r="PCV75" s="663"/>
      <c r="PCW75" s="663"/>
      <c r="PCX75" s="663"/>
      <c r="PDI75" s="291"/>
      <c r="PDK75" s="710"/>
      <c r="PDL75" s="663"/>
      <c r="PDM75" s="663"/>
      <c r="PDN75" s="663"/>
      <c r="PDY75" s="291"/>
      <c r="PEA75" s="710"/>
      <c r="PEB75" s="663"/>
      <c r="PEC75" s="663"/>
      <c r="PED75" s="663"/>
      <c r="PEO75" s="291"/>
      <c r="PEQ75" s="710"/>
      <c r="PER75" s="663"/>
      <c r="PES75" s="663"/>
      <c r="PET75" s="663"/>
      <c r="PFE75" s="291"/>
      <c r="PFG75" s="710"/>
      <c r="PFH75" s="663"/>
      <c r="PFI75" s="663"/>
      <c r="PFJ75" s="663"/>
      <c r="PFU75" s="291"/>
      <c r="PFW75" s="710"/>
      <c r="PFX75" s="663"/>
      <c r="PFY75" s="663"/>
      <c r="PFZ75" s="663"/>
      <c r="PGK75" s="291"/>
      <c r="PGM75" s="710"/>
      <c r="PGN75" s="663"/>
      <c r="PGO75" s="663"/>
      <c r="PGP75" s="663"/>
      <c r="PHA75" s="291"/>
      <c r="PHC75" s="710"/>
      <c r="PHD75" s="663"/>
      <c r="PHE75" s="663"/>
      <c r="PHF75" s="663"/>
      <c r="PHQ75" s="291"/>
      <c r="PHS75" s="710"/>
      <c r="PHT75" s="663"/>
      <c r="PHU75" s="663"/>
      <c r="PHV75" s="663"/>
      <c r="PIG75" s="291"/>
      <c r="PII75" s="710"/>
      <c r="PIJ75" s="663"/>
      <c r="PIK75" s="663"/>
      <c r="PIL75" s="663"/>
      <c r="PIW75" s="291"/>
      <c r="PIY75" s="710"/>
      <c r="PIZ75" s="663"/>
      <c r="PJA75" s="663"/>
      <c r="PJB75" s="663"/>
      <c r="PJM75" s="291"/>
      <c r="PJO75" s="710"/>
      <c r="PJP75" s="663"/>
      <c r="PJQ75" s="663"/>
      <c r="PJR75" s="663"/>
      <c r="PKC75" s="291"/>
      <c r="PKE75" s="710"/>
      <c r="PKF75" s="663"/>
      <c r="PKG75" s="663"/>
      <c r="PKH75" s="663"/>
      <c r="PKS75" s="291"/>
      <c r="PKU75" s="710"/>
      <c r="PKV75" s="663"/>
      <c r="PKW75" s="663"/>
      <c r="PKX75" s="663"/>
      <c r="PLI75" s="291"/>
      <c r="PLK75" s="710"/>
      <c r="PLL75" s="663"/>
      <c r="PLM75" s="663"/>
      <c r="PLN75" s="663"/>
      <c r="PLY75" s="291"/>
      <c r="PMA75" s="710"/>
      <c r="PMB75" s="663"/>
      <c r="PMC75" s="663"/>
      <c r="PMD75" s="663"/>
      <c r="PMO75" s="291"/>
      <c r="PMQ75" s="710"/>
      <c r="PMR75" s="663"/>
      <c r="PMS75" s="663"/>
      <c r="PMT75" s="663"/>
      <c r="PNE75" s="291"/>
      <c r="PNG75" s="710"/>
      <c r="PNH75" s="663"/>
      <c r="PNI75" s="663"/>
      <c r="PNJ75" s="663"/>
      <c r="PNU75" s="291"/>
      <c r="PNW75" s="710"/>
      <c r="PNX75" s="663"/>
      <c r="PNY75" s="663"/>
      <c r="PNZ75" s="663"/>
      <c r="POK75" s="291"/>
      <c r="POM75" s="710"/>
      <c r="PON75" s="663"/>
      <c r="POO75" s="663"/>
      <c r="POP75" s="663"/>
      <c r="PPA75" s="291"/>
      <c r="PPC75" s="710"/>
      <c r="PPD75" s="663"/>
      <c r="PPE75" s="663"/>
      <c r="PPF75" s="663"/>
      <c r="PPQ75" s="291"/>
      <c r="PPS75" s="710"/>
      <c r="PPT75" s="663"/>
      <c r="PPU75" s="663"/>
      <c r="PPV75" s="663"/>
      <c r="PQG75" s="291"/>
      <c r="PQI75" s="710"/>
      <c r="PQJ75" s="663"/>
      <c r="PQK75" s="663"/>
      <c r="PQL75" s="663"/>
      <c r="PQW75" s="291"/>
      <c r="PQY75" s="710"/>
      <c r="PQZ75" s="663"/>
      <c r="PRA75" s="663"/>
      <c r="PRB75" s="663"/>
      <c r="PRM75" s="291"/>
      <c r="PRO75" s="710"/>
      <c r="PRP75" s="663"/>
      <c r="PRQ75" s="663"/>
      <c r="PRR75" s="663"/>
      <c r="PSC75" s="291"/>
      <c r="PSE75" s="710"/>
      <c r="PSF75" s="663"/>
      <c r="PSG75" s="663"/>
      <c r="PSH75" s="663"/>
      <c r="PSS75" s="291"/>
      <c r="PSU75" s="710"/>
      <c r="PSV75" s="663"/>
      <c r="PSW75" s="663"/>
      <c r="PSX75" s="663"/>
      <c r="PTI75" s="291"/>
      <c r="PTK75" s="710"/>
      <c r="PTL75" s="663"/>
      <c r="PTM75" s="663"/>
      <c r="PTN75" s="663"/>
      <c r="PTY75" s="291"/>
      <c r="PUA75" s="710"/>
      <c r="PUB75" s="663"/>
      <c r="PUC75" s="663"/>
      <c r="PUD75" s="663"/>
      <c r="PUO75" s="291"/>
      <c r="PUQ75" s="710"/>
      <c r="PUR75" s="663"/>
      <c r="PUS75" s="663"/>
      <c r="PUT75" s="663"/>
      <c r="PVE75" s="291"/>
      <c r="PVG75" s="710"/>
      <c r="PVH75" s="663"/>
      <c r="PVI75" s="663"/>
      <c r="PVJ75" s="663"/>
      <c r="PVU75" s="291"/>
      <c r="PVW75" s="710"/>
      <c r="PVX75" s="663"/>
      <c r="PVY75" s="663"/>
      <c r="PVZ75" s="663"/>
      <c r="PWK75" s="291"/>
      <c r="PWM75" s="710"/>
      <c r="PWN75" s="663"/>
      <c r="PWO75" s="663"/>
      <c r="PWP75" s="663"/>
      <c r="PXA75" s="291"/>
      <c r="PXC75" s="710"/>
      <c r="PXD75" s="663"/>
      <c r="PXE75" s="663"/>
      <c r="PXF75" s="663"/>
      <c r="PXQ75" s="291"/>
      <c r="PXS75" s="710"/>
      <c r="PXT75" s="663"/>
      <c r="PXU75" s="663"/>
      <c r="PXV75" s="663"/>
      <c r="PYG75" s="291"/>
      <c r="PYI75" s="710"/>
      <c r="PYJ75" s="663"/>
      <c r="PYK75" s="663"/>
      <c r="PYL75" s="663"/>
      <c r="PYW75" s="291"/>
      <c r="PYY75" s="710"/>
      <c r="PYZ75" s="663"/>
      <c r="PZA75" s="663"/>
      <c r="PZB75" s="663"/>
      <c r="PZM75" s="291"/>
      <c r="PZO75" s="710"/>
      <c r="PZP75" s="663"/>
      <c r="PZQ75" s="663"/>
      <c r="PZR75" s="663"/>
      <c r="QAC75" s="291"/>
      <c r="QAE75" s="710"/>
      <c r="QAF75" s="663"/>
      <c r="QAG75" s="663"/>
      <c r="QAH75" s="663"/>
      <c r="QAS75" s="291"/>
      <c r="QAU75" s="710"/>
      <c r="QAV75" s="663"/>
      <c r="QAW75" s="663"/>
      <c r="QAX75" s="663"/>
      <c r="QBI75" s="291"/>
      <c r="QBK75" s="710"/>
      <c r="QBL75" s="663"/>
      <c r="QBM75" s="663"/>
      <c r="QBN75" s="663"/>
      <c r="QBY75" s="291"/>
      <c r="QCA75" s="710"/>
      <c r="QCB75" s="663"/>
      <c r="QCC75" s="663"/>
      <c r="QCD75" s="663"/>
      <c r="QCO75" s="291"/>
      <c r="QCQ75" s="710"/>
      <c r="QCR75" s="663"/>
      <c r="QCS75" s="663"/>
      <c r="QCT75" s="663"/>
      <c r="QDE75" s="291"/>
      <c r="QDG75" s="710"/>
      <c r="QDH75" s="663"/>
      <c r="QDI75" s="663"/>
      <c r="QDJ75" s="663"/>
      <c r="QDU75" s="291"/>
      <c r="QDW75" s="710"/>
      <c r="QDX75" s="663"/>
      <c r="QDY75" s="663"/>
      <c r="QDZ75" s="663"/>
      <c r="QEK75" s="291"/>
      <c r="QEM75" s="710"/>
      <c r="QEN75" s="663"/>
      <c r="QEO75" s="663"/>
      <c r="QEP75" s="663"/>
      <c r="QFA75" s="291"/>
      <c r="QFC75" s="710"/>
      <c r="QFD75" s="663"/>
      <c r="QFE75" s="663"/>
      <c r="QFF75" s="663"/>
      <c r="QFQ75" s="291"/>
      <c r="QFS75" s="710"/>
      <c r="QFT75" s="663"/>
      <c r="QFU75" s="663"/>
      <c r="QFV75" s="663"/>
      <c r="QGG75" s="291"/>
      <c r="QGI75" s="710"/>
      <c r="QGJ75" s="663"/>
      <c r="QGK75" s="663"/>
      <c r="QGL75" s="663"/>
      <c r="QGW75" s="291"/>
      <c r="QGY75" s="710"/>
      <c r="QGZ75" s="663"/>
      <c r="QHA75" s="663"/>
      <c r="QHB75" s="663"/>
      <c r="QHM75" s="291"/>
      <c r="QHO75" s="710"/>
      <c r="QHP75" s="663"/>
      <c r="QHQ75" s="663"/>
      <c r="QHR75" s="663"/>
      <c r="QIC75" s="291"/>
      <c r="QIE75" s="710"/>
      <c r="QIF75" s="663"/>
      <c r="QIG75" s="663"/>
      <c r="QIH75" s="663"/>
      <c r="QIS75" s="291"/>
      <c r="QIU75" s="710"/>
      <c r="QIV75" s="663"/>
      <c r="QIW75" s="663"/>
      <c r="QIX75" s="663"/>
      <c r="QJI75" s="291"/>
      <c r="QJK75" s="710"/>
      <c r="QJL75" s="663"/>
      <c r="QJM75" s="663"/>
      <c r="QJN75" s="663"/>
      <c r="QJY75" s="291"/>
      <c r="QKA75" s="710"/>
      <c r="QKB75" s="663"/>
      <c r="QKC75" s="663"/>
      <c r="QKD75" s="663"/>
      <c r="QKO75" s="291"/>
      <c r="QKQ75" s="710"/>
      <c r="QKR75" s="663"/>
      <c r="QKS75" s="663"/>
      <c r="QKT75" s="663"/>
      <c r="QLE75" s="291"/>
      <c r="QLG75" s="710"/>
      <c r="QLH75" s="663"/>
      <c r="QLI75" s="663"/>
      <c r="QLJ75" s="663"/>
      <c r="QLU75" s="291"/>
      <c r="QLW75" s="710"/>
      <c r="QLX75" s="663"/>
      <c r="QLY75" s="663"/>
      <c r="QLZ75" s="663"/>
      <c r="QMK75" s="291"/>
      <c r="QMM75" s="710"/>
      <c r="QMN75" s="663"/>
      <c r="QMO75" s="663"/>
      <c r="QMP75" s="663"/>
      <c r="QNA75" s="291"/>
      <c r="QNC75" s="710"/>
      <c r="QND75" s="663"/>
      <c r="QNE75" s="663"/>
      <c r="QNF75" s="663"/>
      <c r="QNQ75" s="291"/>
      <c r="QNS75" s="710"/>
      <c r="QNT75" s="663"/>
      <c r="QNU75" s="663"/>
      <c r="QNV75" s="663"/>
      <c r="QOG75" s="291"/>
      <c r="QOI75" s="710"/>
      <c r="QOJ75" s="663"/>
      <c r="QOK75" s="663"/>
      <c r="QOL75" s="663"/>
      <c r="QOW75" s="291"/>
      <c r="QOY75" s="710"/>
      <c r="QOZ75" s="663"/>
      <c r="QPA75" s="663"/>
      <c r="QPB75" s="663"/>
      <c r="QPM75" s="291"/>
      <c r="QPO75" s="710"/>
      <c r="QPP75" s="663"/>
      <c r="QPQ75" s="663"/>
      <c r="QPR75" s="663"/>
      <c r="QQC75" s="291"/>
      <c r="QQE75" s="710"/>
      <c r="QQF75" s="663"/>
      <c r="QQG75" s="663"/>
      <c r="QQH75" s="663"/>
      <c r="QQS75" s="291"/>
      <c r="QQU75" s="710"/>
      <c r="QQV75" s="663"/>
      <c r="QQW75" s="663"/>
      <c r="QQX75" s="663"/>
      <c r="QRI75" s="291"/>
      <c r="QRK75" s="710"/>
      <c r="QRL75" s="663"/>
      <c r="QRM75" s="663"/>
      <c r="QRN75" s="663"/>
      <c r="QRY75" s="291"/>
      <c r="QSA75" s="710"/>
      <c r="QSB75" s="663"/>
      <c r="QSC75" s="663"/>
      <c r="QSD75" s="663"/>
      <c r="QSO75" s="291"/>
      <c r="QSQ75" s="710"/>
      <c r="QSR75" s="663"/>
      <c r="QSS75" s="663"/>
      <c r="QST75" s="663"/>
      <c r="QTE75" s="291"/>
      <c r="QTG75" s="710"/>
      <c r="QTH75" s="663"/>
      <c r="QTI75" s="663"/>
      <c r="QTJ75" s="663"/>
      <c r="QTU75" s="291"/>
      <c r="QTW75" s="710"/>
      <c r="QTX75" s="663"/>
      <c r="QTY75" s="663"/>
      <c r="QTZ75" s="663"/>
      <c r="QUK75" s="291"/>
      <c r="QUM75" s="710"/>
      <c r="QUN75" s="663"/>
      <c r="QUO75" s="663"/>
      <c r="QUP75" s="663"/>
      <c r="QVA75" s="291"/>
      <c r="QVC75" s="710"/>
      <c r="QVD75" s="663"/>
      <c r="QVE75" s="663"/>
      <c r="QVF75" s="663"/>
      <c r="QVQ75" s="291"/>
      <c r="QVS75" s="710"/>
      <c r="QVT75" s="663"/>
      <c r="QVU75" s="663"/>
      <c r="QVV75" s="663"/>
      <c r="QWG75" s="291"/>
      <c r="QWI75" s="710"/>
      <c r="QWJ75" s="663"/>
      <c r="QWK75" s="663"/>
      <c r="QWL75" s="663"/>
      <c r="QWW75" s="291"/>
      <c r="QWY75" s="710"/>
      <c r="QWZ75" s="663"/>
      <c r="QXA75" s="663"/>
      <c r="QXB75" s="663"/>
      <c r="QXM75" s="291"/>
      <c r="QXO75" s="710"/>
      <c r="QXP75" s="663"/>
      <c r="QXQ75" s="663"/>
      <c r="QXR75" s="663"/>
      <c r="QYC75" s="291"/>
      <c r="QYE75" s="710"/>
      <c r="QYF75" s="663"/>
      <c r="QYG75" s="663"/>
      <c r="QYH75" s="663"/>
      <c r="QYS75" s="291"/>
      <c r="QYU75" s="710"/>
      <c r="QYV75" s="663"/>
      <c r="QYW75" s="663"/>
      <c r="QYX75" s="663"/>
      <c r="QZI75" s="291"/>
      <c r="QZK75" s="710"/>
      <c r="QZL75" s="663"/>
      <c r="QZM75" s="663"/>
      <c r="QZN75" s="663"/>
      <c r="QZY75" s="291"/>
      <c r="RAA75" s="710"/>
      <c r="RAB75" s="663"/>
      <c r="RAC75" s="663"/>
      <c r="RAD75" s="663"/>
      <c r="RAO75" s="291"/>
      <c r="RAQ75" s="710"/>
      <c r="RAR75" s="663"/>
      <c r="RAS75" s="663"/>
      <c r="RAT75" s="663"/>
      <c r="RBE75" s="291"/>
      <c r="RBG75" s="710"/>
      <c r="RBH75" s="663"/>
      <c r="RBI75" s="663"/>
      <c r="RBJ75" s="663"/>
      <c r="RBU75" s="291"/>
      <c r="RBW75" s="710"/>
      <c r="RBX75" s="663"/>
      <c r="RBY75" s="663"/>
      <c r="RBZ75" s="663"/>
      <c r="RCK75" s="291"/>
      <c r="RCM75" s="710"/>
      <c r="RCN75" s="663"/>
      <c r="RCO75" s="663"/>
      <c r="RCP75" s="663"/>
      <c r="RDA75" s="291"/>
      <c r="RDC75" s="710"/>
      <c r="RDD75" s="663"/>
      <c r="RDE75" s="663"/>
      <c r="RDF75" s="663"/>
      <c r="RDQ75" s="291"/>
      <c r="RDS75" s="710"/>
      <c r="RDT75" s="663"/>
      <c r="RDU75" s="663"/>
      <c r="RDV75" s="663"/>
      <c r="REG75" s="291"/>
      <c r="REI75" s="710"/>
      <c r="REJ75" s="663"/>
      <c r="REK75" s="663"/>
      <c r="REL75" s="663"/>
      <c r="REW75" s="291"/>
      <c r="REY75" s="710"/>
      <c r="REZ75" s="663"/>
      <c r="RFA75" s="663"/>
      <c r="RFB75" s="663"/>
      <c r="RFM75" s="291"/>
      <c r="RFO75" s="710"/>
      <c r="RFP75" s="663"/>
      <c r="RFQ75" s="663"/>
      <c r="RFR75" s="663"/>
      <c r="RGC75" s="291"/>
      <c r="RGE75" s="710"/>
      <c r="RGF75" s="663"/>
      <c r="RGG75" s="663"/>
      <c r="RGH75" s="663"/>
      <c r="RGS75" s="291"/>
      <c r="RGU75" s="710"/>
      <c r="RGV75" s="663"/>
      <c r="RGW75" s="663"/>
      <c r="RGX75" s="663"/>
      <c r="RHI75" s="291"/>
      <c r="RHK75" s="710"/>
      <c r="RHL75" s="663"/>
      <c r="RHM75" s="663"/>
      <c r="RHN75" s="663"/>
      <c r="RHY75" s="291"/>
      <c r="RIA75" s="710"/>
      <c r="RIB75" s="663"/>
      <c r="RIC75" s="663"/>
      <c r="RID75" s="663"/>
      <c r="RIO75" s="291"/>
      <c r="RIQ75" s="710"/>
      <c r="RIR75" s="663"/>
      <c r="RIS75" s="663"/>
      <c r="RIT75" s="663"/>
      <c r="RJE75" s="291"/>
      <c r="RJG75" s="710"/>
      <c r="RJH75" s="663"/>
      <c r="RJI75" s="663"/>
      <c r="RJJ75" s="663"/>
      <c r="RJU75" s="291"/>
      <c r="RJW75" s="710"/>
      <c r="RJX75" s="663"/>
      <c r="RJY75" s="663"/>
      <c r="RJZ75" s="663"/>
      <c r="RKK75" s="291"/>
      <c r="RKM75" s="710"/>
      <c r="RKN75" s="663"/>
      <c r="RKO75" s="663"/>
      <c r="RKP75" s="663"/>
      <c r="RLA75" s="291"/>
      <c r="RLC75" s="710"/>
      <c r="RLD75" s="663"/>
      <c r="RLE75" s="663"/>
      <c r="RLF75" s="663"/>
      <c r="RLQ75" s="291"/>
      <c r="RLS75" s="710"/>
      <c r="RLT75" s="663"/>
      <c r="RLU75" s="663"/>
      <c r="RLV75" s="663"/>
      <c r="RMG75" s="291"/>
      <c r="RMI75" s="710"/>
      <c r="RMJ75" s="663"/>
      <c r="RMK75" s="663"/>
      <c r="RML75" s="663"/>
      <c r="RMW75" s="291"/>
      <c r="RMY75" s="710"/>
      <c r="RMZ75" s="663"/>
      <c r="RNA75" s="663"/>
      <c r="RNB75" s="663"/>
      <c r="RNM75" s="291"/>
      <c r="RNO75" s="710"/>
      <c r="RNP75" s="663"/>
      <c r="RNQ75" s="663"/>
      <c r="RNR75" s="663"/>
      <c r="ROC75" s="291"/>
      <c r="ROE75" s="710"/>
      <c r="ROF75" s="663"/>
      <c r="ROG75" s="663"/>
      <c r="ROH75" s="663"/>
      <c r="ROS75" s="291"/>
      <c r="ROU75" s="710"/>
      <c r="ROV75" s="663"/>
      <c r="ROW75" s="663"/>
      <c r="ROX75" s="663"/>
      <c r="RPI75" s="291"/>
      <c r="RPK75" s="710"/>
      <c r="RPL75" s="663"/>
      <c r="RPM75" s="663"/>
      <c r="RPN75" s="663"/>
      <c r="RPY75" s="291"/>
      <c r="RQA75" s="710"/>
      <c r="RQB75" s="663"/>
      <c r="RQC75" s="663"/>
      <c r="RQD75" s="663"/>
      <c r="RQO75" s="291"/>
      <c r="RQQ75" s="710"/>
      <c r="RQR75" s="663"/>
      <c r="RQS75" s="663"/>
      <c r="RQT75" s="663"/>
      <c r="RRE75" s="291"/>
      <c r="RRG75" s="710"/>
      <c r="RRH75" s="663"/>
      <c r="RRI75" s="663"/>
      <c r="RRJ75" s="663"/>
      <c r="RRU75" s="291"/>
      <c r="RRW75" s="710"/>
      <c r="RRX75" s="663"/>
      <c r="RRY75" s="663"/>
      <c r="RRZ75" s="663"/>
      <c r="RSK75" s="291"/>
      <c r="RSM75" s="710"/>
      <c r="RSN75" s="663"/>
      <c r="RSO75" s="663"/>
      <c r="RSP75" s="663"/>
      <c r="RTA75" s="291"/>
      <c r="RTC75" s="710"/>
      <c r="RTD75" s="663"/>
      <c r="RTE75" s="663"/>
      <c r="RTF75" s="663"/>
      <c r="RTQ75" s="291"/>
      <c r="RTS75" s="710"/>
      <c r="RTT75" s="663"/>
      <c r="RTU75" s="663"/>
      <c r="RTV75" s="663"/>
      <c r="RUG75" s="291"/>
      <c r="RUI75" s="710"/>
      <c r="RUJ75" s="663"/>
      <c r="RUK75" s="663"/>
      <c r="RUL75" s="663"/>
      <c r="RUW75" s="291"/>
      <c r="RUY75" s="710"/>
      <c r="RUZ75" s="663"/>
      <c r="RVA75" s="663"/>
      <c r="RVB75" s="663"/>
      <c r="RVM75" s="291"/>
      <c r="RVO75" s="710"/>
      <c r="RVP75" s="663"/>
      <c r="RVQ75" s="663"/>
      <c r="RVR75" s="663"/>
      <c r="RWC75" s="291"/>
      <c r="RWE75" s="710"/>
      <c r="RWF75" s="663"/>
      <c r="RWG75" s="663"/>
      <c r="RWH75" s="663"/>
      <c r="RWS75" s="291"/>
      <c r="RWU75" s="710"/>
      <c r="RWV75" s="663"/>
      <c r="RWW75" s="663"/>
      <c r="RWX75" s="663"/>
      <c r="RXI75" s="291"/>
      <c r="RXK75" s="710"/>
      <c r="RXL75" s="663"/>
      <c r="RXM75" s="663"/>
      <c r="RXN75" s="663"/>
      <c r="RXY75" s="291"/>
      <c r="RYA75" s="710"/>
      <c r="RYB75" s="663"/>
      <c r="RYC75" s="663"/>
      <c r="RYD75" s="663"/>
      <c r="RYO75" s="291"/>
      <c r="RYQ75" s="710"/>
      <c r="RYR75" s="663"/>
      <c r="RYS75" s="663"/>
      <c r="RYT75" s="663"/>
      <c r="RZE75" s="291"/>
      <c r="RZG75" s="710"/>
      <c r="RZH75" s="663"/>
      <c r="RZI75" s="663"/>
      <c r="RZJ75" s="663"/>
      <c r="RZU75" s="291"/>
      <c r="RZW75" s="710"/>
      <c r="RZX75" s="663"/>
      <c r="RZY75" s="663"/>
      <c r="RZZ75" s="663"/>
      <c r="SAK75" s="291"/>
      <c r="SAM75" s="710"/>
      <c r="SAN75" s="663"/>
      <c r="SAO75" s="663"/>
      <c r="SAP75" s="663"/>
      <c r="SBA75" s="291"/>
      <c r="SBC75" s="710"/>
      <c r="SBD75" s="663"/>
      <c r="SBE75" s="663"/>
      <c r="SBF75" s="663"/>
      <c r="SBQ75" s="291"/>
      <c r="SBS75" s="710"/>
      <c r="SBT75" s="663"/>
      <c r="SBU75" s="663"/>
      <c r="SBV75" s="663"/>
      <c r="SCG75" s="291"/>
      <c r="SCI75" s="710"/>
      <c r="SCJ75" s="663"/>
      <c r="SCK75" s="663"/>
      <c r="SCL75" s="663"/>
      <c r="SCW75" s="291"/>
      <c r="SCY75" s="710"/>
      <c r="SCZ75" s="663"/>
      <c r="SDA75" s="663"/>
      <c r="SDB75" s="663"/>
      <c r="SDM75" s="291"/>
      <c r="SDO75" s="710"/>
      <c r="SDP75" s="663"/>
      <c r="SDQ75" s="663"/>
      <c r="SDR75" s="663"/>
      <c r="SEC75" s="291"/>
      <c r="SEE75" s="710"/>
      <c r="SEF75" s="663"/>
      <c r="SEG75" s="663"/>
      <c r="SEH75" s="663"/>
      <c r="SES75" s="291"/>
      <c r="SEU75" s="710"/>
      <c r="SEV75" s="663"/>
      <c r="SEW75" s="663"/>
      <c r="SEX75" s="663"/>
      <c r="SFI75" s="291"/>
      <c r="SFK75" s="710"/>
      <c r="SFL75" s="663"/>
      <c r="SFM75" s="663"/>
      <c r="SFN75" s="663"/>
      <c r="SFY75" s="291"/>
      <c r="SGA75" s="710"/>
      <c r="SGB75" s="663"/>
      <c r="SGC75" s="663"/>
      <c r="SGD75" s="663"/>
      <c r="SGO75" s="291"/>
      <c r="SGQ75" s="710"/>
      <c r="SGR75" s="663"/>
      <c r="SGS75" s="663"/>
      <c r="SGT75" s="663"/>
      <c r="SHE75" s="291"/>
      <c r="SHG75" s="710"/>
      <c r="SHH75" s="663"/>
      <c r="SHI75" s="663"/>
      <c r="SHJ75" s="663"/>
      <c r="SHU75" s="291"/>
      <c r="SHW75" s="710"/>
      <c r="SHX75" s="663"/>
      <c r="SHY75" s="663"/>
      <c r="SHZ75" s="663"/>
      <c r="SIK75" s="291"/>
      <c r="SIM75" s="710"/>
      <c r="SIN75" s="663"/>
      <c r="SIO75" s="663"/>
      <c r="SIP75" s="663"/>
      <c r="SJA75" s="291"/>
      <c r="SJC75" s="710"/>
      <c r="SJD75" s="663"/>
      <c r="SJE75" s="663"/>
      <c r="SJF75" s="663"/>
      <c r="SJQ75" s="291"/>
      <c r="SJS75" s="710"/>
      <c r="SJT75" s="663"/>
      <c r="SJU75" s="663"/>
      <c r="SJV75" s="663"/>
      <c r="SKG75" s="291"/>
      <c r="SKI75" s="710"/>
      <c r="SKJ75" s="663"/>
      <c r="SKK75" s="663"/>
      <c r="SKL75" s="663"/>
      <c r="SKW75" s="291"/>
      <c r="SKY75" s="710"/>
      <c r="SKZ75" s="663"/>
      <c r="SLA75" s="663"/>
      <c r="SLB75" s="663"/>
      <c r="SLM75" s="291"/>
      <c r="SLO75" s="710"/>
      <c r="SLP75" s="663"/>
      <c r="SLQ75" s="663"/>
      <c r="SLR75" s="663"/>
      <c r="SMC75" s="291"/>
      <c r="SME75" s="710"/>
      <c r="SMF75" s="663"/>
      <c r="SMG75" s="663"/>
      <c r="SMH75" s="663"/>
      <c r="SMS75" s="291"/>
      <c r="SMU75" s="710"/>
      <c r="SMV75" s="663"/>
      <c r="SMW75" s="663"/>
      <c r="SMX75" s="663"/>
      <c r="SNI75" s="291"/>
      <c r="SNK75" s="710"/>
      <c r="SNL75" s="663"/>
      <c r="SNM75" s="663"/>
      <c r="SNN75" s="663"/>
      <c r="SNY75" s="291"/>
      <c r="SOA75" s="710"/>
      <c r="SOB75" s="663"/>
      <c r="SOC75" s="663"/>
      <c r="SOD75" s="663"/>
      <c r="SOO75" s="291"/>
      <c r="SOQ75" s="710"/>
      <c r="SOR75" s="663"/>
      <c r="SOS75" s="663"/>
      <c r="SOT75" s="663"/>
      <c r="SPE75" s="291"/>
      <c r="SPG75" s="710"/>
      <c r="SPH75" s="663"/>
      <c r="SPI75" s="663"/>
      <c r="SPJ75" s="663"/>
      <c r="SPU75" s="291"/>
      <c r="SPW75" s="710"/>
      <c r="SPX75" s="663"/>
      <c r="SPY75" s="663"/>
      <c r="SPZ75" s="663"/>
      <c r="SQK75" s="291"/>
      <c r="SQM75" s="710"/>
      <c r="SQN75" s="663"/>
      <c r="SQO75" s="663"/>
      <c r="SQP75" s="663"/>
      <c r="SRA75" s="291"/>
      <c r="SRC75" s="710"/>
      <c r="SRD75" s="663"/>
      <c r="SRE75" s="663"/>
      <c r="SRF75" s="663"/>
      <c r="SRQ75" s="291"/>
      <c r="SRS75" s="710"/>
      <c r="SRT75" s="663"/>
      <c r="SRU75" s="663"/>
      <c r="SRV75" s="663"/>
      <c r="SSG75" s="291"/>
      <c r="SSI75" s="710"/>
      <c r="SSJ75" s="663"/>
      <c r="SSK75" s="663"/>
      <c r="SSL75" s="663"/>
      <c r="SSW75" s="291"/>
      <c r="SSY75" s="710"/>
      <c r="SSZ75" s="663"/>
      <c r="STA75" s="663"/>
      <c r="STB75" s="663"/>
      <c r="STM75" s="291"/>
      <c r="STO75" s="710"/>
      <c r="STP75" s="663"/>
      <c r="STQ75" s="663"/>
      <c r="STR75" s="663"/>
      <c r="SUC75" s="291"/>
      <c r="SUE75" s="710"/>
      <c r="SUF75" s="663"/>
      <c r="SUG75" s="663"/>
      <c r="SUH75" s="663"/>
      <c r="SUS75" s="291"/>
      <c r="SUU75" s="710"/>
      <c r="SUV75" s="663"/>
      <c r="SUW75" s="663"/>
      <c r="SUX75" s="663"/>
      <c r="SVI75" s="291"/>
      <c r="SVK75" s="710"/>
      <c r="SVL75" s="663"/>
      <c r="SVM75" s="663"/>
      <c r="SVN75" s="663"/>
      <c r="SVY75" s="291"/>
      <c r="SWA75" s="710"/>
      <c r="SWB75" s="663"/>
      <c r="SWC75" s="663"/>
      <c r="SWD75" s="663"/>
      <c r="SWO75" s="291"/>
      <c r="SWQ75" s="710"/>
      <c r="SWR75" s="663"/>
      <c r="SWS75" s="663"/>
      <c r="SWT75" s="663"/>
      <c r="SXE75" s="291"/>
      <c r="SXG75" s="710"/>
      <c r="SXH75" s="663"/>
      <c r="SXI75" s="663"/>
      <c r="SXJ75" s="663"/>
      <c r="SXU75" s="291"/>
      <c r="SXW75" s="710"/>
      <c r="SXX75" s="663"/>
      <c r="SXY75" s="663"/>
      <c r="SXZ75" s="663"/>
      <c r="SYK75" s="291"/>
      <c r="SYM75" s="710"/>
      <c r="SYN75" s="663"/>
      <c r="SYO75" s="663"/>
      <c r="SYP75" s="663"/>
      <c r="SZA75" s="291"/>
      <c r="SZC75" s="710"/>
      <c r="SZD75" s="663"/>
      <c r="SZE75" s="663"/>
      <c r="SZF75" s="663"/>
      <c r="SZQ75" s="291"/>
      <c r="SZS75" s="710"/>
      <c r="SZT75" s="663"/>
      <c r="SZU75" s="663"/>
      <c r="SZV75" s="663"/>
      <c r="TAG75" s="291"/>
      <c r="TAI75" s="710"/>
      <c r="TAJ75" s="663"/>
      <c r="TAK75" s="663"/>
      <c r="TAL75" s="663"/>
      <c r="TAW75" s="291"/>
      <c r="TAY75" s="710"/>
      <c r="TAZ75" s="663"/>
      <c r="TBA75" s="663"/>
      <c r="TBB75" s="663"/>
      <c r="TBM75" s="291"/>
      <c r="TBO75" s="710"/>
      <c r="TBP75" s="663"/>
      <c r="TBQ75" s="663"/>
      <c r="TBR75" s="663"/>
      <c r="TCC75" s="291"/>
      <c r="TCE75" s="710"/>
      <c r="TCF75" s="663"/>
      <c r="TCG75" s="663"/>
      <c r="TCH75" s="663"/>
      <c r="TCS75" s="291"/>
      <c r="TCU75" s="710"/>
      <c r="TCV75" s="663"/>
      <c r="TCW75" s="663"/>
      <c r="TCX75" s="663"/>
      <c r="TDI75" s="291"/>
      <c r="TDK75" s="710"/>
      <c r="TDL75" s="663"/>
      <c r="TDM75" s="663"/>
      <c r="TDN75" s="663"/>
      <c r="TDY75" s="291"/>
      <c r="TEA75" s="710"/>
      <c r="TEB75" s="663"/>
      <c r="TEC75" s="663"/>
      <c r="TED75" s="663"/>
      <c r="TEO75" s="291"/>
      <c r="TEQ75" s="710"/>
      <c r="TER75" s="663"/>
      <c r="TES75" s="663"/>
      <c r="TET75" s="663"/>
      <c r="TFE75" s="291"/>
      <c r="TFG75" s="710"/>
      <c r="TFH75" s="663"/>
      <c r="TFI75" s="663"/>
      <c r="TFJ75" s="663"/>
      <c r="TFU75" s="291"/>
      <c r="TFW75" s="710"/>
      <c r="TFX75" s="663"/>
      <c r="TFY75" s="663"/>
      <c r="TFZ75" s="663"/>
      <c r="TGK75" s="291"/>
      <c r="TGM75" s="710"/>
      <c r="TGN75" s="663"/>
      <c r="TGO75" s="663"/>
      <c r="TGP75" s="663"/>
      <c r="THA75" s="291"/>
      <c r="THC75" s="710"/>
      <c r="THD75" s="663"/>
      <c r="THE75" s="663"/>
      <c r="THF75" s="663"/>
      <c r="THQ75" s="291"/>
      <c r="THS75" s="710"/>
      <c r="THT75" s="663"/>
      <c r="THU75" s="663"/>
      <c r="THV75" s="663"/>
      <c r="TIG75" s="291"/>
      <c r="TII75" s="710"/>
      <c r="TIJ75" s="663"/>
      <c r="TIK75" s="663"/>
      <c r="TIL75" s="663"/>
      <c r="TIW75" s="291"/>
      <c r="TIY75" s="710"/>
      <c r="TIZ75" s="663"/>
      <c r="TJA75" s="663"/>
      <c r="TJB75" s="663"/>
      <c r="TJM75" s="291"/>
      <c r="TJO75" s="710"/>
      <c r="TJP75" s="663"/>
      <c r="TJQ75" s="663"/>
      <c r="TJR75" s="663"/>
      <c r="TKC75" s="291"/>
      <c r="TKE75" s="710"/>
      <c r="TKF75" s="663"/>
      <c r="TKG75" s="663"/>
      <c r="TKH75" s="663"/>
      <c r="TKS75" s="291"/>
      <c r="TKU75" s="710"/>
      <c r="TKV75" s="663"/>
      <c r="TKW75" s="663"/>
      <c r="TKX75" s="663"/>
      <c r="TLI75" s="291"/>
      <c r="TLK75" s="710"/>
      <c r="TLL75" s="663"/>
      <c r="TLM75" s="663"/>
      <c r="TLN75" s="663"/>
      <c r="TLY75" s="291"/>
      <c r="TMA75" s="710"/>
      <c r="TMB75" s="663"/>
      <c r="TMC75" s="663"/>
      <c r="TMD75" s="663"/>
      <c r="TMO75" s="291"/>
      <c r="TMQ75" s="710"/>
      <c r="TMR75" s="663"/>
      <c r="TMS75" s="663"/>
      <c r="TMT75" s="663"/>
      <c r="TNE75" s="291"/>
      <c r="TNG75" s="710"/>
      <c r="TNH75" s="663"/>
      <c r="TNI75" s="663"/>
      <c r="TNJ75" s="663"/>
      <c r="TNU75" s="291"/>
      <c r="TNW75" s="710"/>
      <c r="TNX75" s="663"/>
      <c r="TNY75" s="663"/>
      <c r="TNZ75" s="663"/>
      <c r="TOK75" s="291"/>
      <c r="TOM75" s="710"/>
      <c r="TON75" s="663"/>
      <c r="TOO75" s="663"/>
      <c r="TOP75" s="663"/>
      <c r="TPA75" s="291"/>
      <c r="TPC75" s="710"/>
      <c r="TPD75" s="663"/>
      <c r="TPE75" s="663"/>
      <c r="TPF75" s="663"/>
      <c r="TPQ75" s="291"/>
      <c r="TPS75" s="710"/>
      <c r="TPT75" s="663"/>
      <c r="TPU75" s="663"/>
      <c r="TPV75" s="663"/>
      <c r="TQG75" s="291"/>
      <c r="TQI75" s="710"/>
      <c r="TQJ75" s="663"/>
      <c r="TQK75" s="663"/>
      <c r="TQL75" s="663"/>
      <c r="TQW75" s="291"/>
      <c r="TQY75" s="710"/>
      <c r="TQZ75" s="663"/>
      <c r="TRA75" s="663"/>
      <c r="TRB75" s="663"/>
      <c r="TRM75" s="291"/>
      <c r="TRO75" s="710"/>
      <c r="TRP75" s="663"/>
      <c r="TRQ75" s="663"/>
      <c r="TRR75" s="663"/>
      <c r="TSC75" s="291"/>
      <c r="TSE75" s="710"/>
      <c r="TSF75" s="663"/>
      <c r="TSG75" s="663"/>
      <c r="TSH75" s="663"/>
      <c r="TSS75" s="291"/>
      <c r="TSU75" s="710"/>
      <c r="TSV75" s="663"/>
      <c r="TSW75" s="663"/>
      <c r="TSX75" s="663"/>
      <c r="TTI75" s="291"/>
      <c r="TTK75" s="710"/>
      <c r="TTL75" s="663"/>
      <c r="TTM75" s="663"/>
      <c r="TTN75" s="663"/>
      <c r="TTY75" s="291"/>
      <c r="TUA75" s="710"/>
      <c r="TUB75" s="663"/>
      <c r="TUC75" s="663"/>
      <c r="TUD75" s="663"/>
      <c r="TUO75" s="291"/>
      <c r="TUQ75" s="710"/>
      <c r="TUR75" s="663"/>
      <c r="TUS75" s="663"/>
      <c r="TUT75" s="663"/>
      <c r="TVE75" s="291"/>
      <c r="TVG75" s="710"/>
      <c r="TVH75" s="663"/>
      <c r="TVI75" s="663"/>
      <c r="TVJ75" s="663"/>
      <c r="TVU75" s="291"/>
      <c r="TVW75" s="710"/>
      <c r="TVX75" s="663"/>
      <c r="TVY75" s="663"/>
      <c r="TVZ75" s="663"/>
      <c r="TWK75" s="291"/>
      <c r="TWM75" s="710"/>
      <c r="TWN75" s="663"/>
      <c r="TWO75" s="663"/>
      <c r="TWP75" s="663"/>
      <c r="TXA75" s="291"/>
      <c r="TXC75" s="710"/>
      <c r="TXD75" s="663"/>
      <c r="TXE75" s="663"/>
      <c r="TXF75" s="663"/>
      <c r="TXQ75" s="291"/>
      <c r="TXS75" s="710"/>
      <c r="TXT75" s="663"/>
      <c r="TXU75" s="663"/>
      <c r="TXV75" s="663"/>
      <c r="TYG75" s="291"/>
      <c r="TYI75" s="710"/>
      <c r="TYJ75" s="663"/>
      <c r="TYK75" s="663"/>
      <c r="TYL75" s="663"/>
      <c r="TYW75" s="291"/>
      <c r="TYY75" s="710"/>
      <c r="TYZ75" s="663"/>
      <c r="TZA75" s="663"/>
      <c r="TZB75" s="663"/>
      <c r="TZM75" s="291"/>
      <c r="TZO75" s="710"/>
      <c r="TZP75" s="663"/>
      <c r="TZQ75" s="663"/>
      <c r="TZR75" s="663"/>
      <c r="UAC75" s="291"/>
      <c r="UAE75" s="710"/>
      <c r="UAF75" s="663"/>
      <c r="UAG75" s="663"/>
      <c r="UAH75" s="663"/>
      <c r="UAS75" s="291"/>
      <c r="UAU75" s="710"/>
      <c r="UAV75" s="663"/>
      <c r="UAW75" s="663"/>
      <c r="UAX75" s="663"/>
      <c r="UBI75" s="291"/>
      <c r="UBK75" s="710"/>
      <c r="UBL75" s="663"/>
      <c r="UBM75" s="663"/>
      <c r="UBN75" s="663"/>
      <c r="UBY75" s="291"/>
      <c r="UCA75" s="710"/>
      <c r="UCB75" s="663"/>
      <c r="UCC75" s="663"/>
      <c r="UCD75" s="663"/>
      <c r="UCO75" s="291"/>
      <c r="UCQ75" s="710"/>
      <c r="UCR75" s="663"/>
      <c r="UCS75" s="663"/>
      <c r="UCT75" s="663"/>
      <c r="UDE75" s="291"/>
      <c r="UDG75" s="710"/>
      <c r="UDH75" s="663"/>
      <c r="UDI75" s="663"/>
      <c r="UDJ75" s="663"/>
      <c r="UDU75" s="291"/>
      <c r="UDW75" s="710"/>
      <c r="UDX75" s="663"/>
      <c r="UDY75" s="663"/>
      <c r="UDZ75" s="663"/>
      <c r="UEK75" s="291"/>
      <c r="UEM75" s="710"/>
      <c r="UEN75" s="663"/>
      <c r="UEO75" s="663"/>
      <c r="UEP75" s="663"/>
      <c r="UFA75" s="291"/>
      <c r="UFC75" s="710"/>
      <c r="UFD75" s="663"/>
      <c r="UFE75" s="663"/>
      <c r="UFF75" s="663"/>
      <c r="UFQ75" s="291"/>
      <c r="UFS75" s="710"/>
      <c r="UFT75" s="663"/>
      <c r="UFU75" s="663"/>
      <c r="UFV75" s="663"/>
      <c r="UGG75" s="291"/>
      <c r="UGI75" s="710"/>
      <c r="UGJ75" s="663"/>
      <c r="UGK75" s="663"/>
      <c r="UGL75" s="663"/>
      <c r="UGW75" s="291"/>
      <c r="UGY75" s="710"/>
      <c r="UGZ75" s="663"/>
      <c r="UHA75" s="663"/>
      <c r="UHB75" s="663"/>
      <c r="UHM75" s="291"/>
      <c r="UHO75" s="710"/>
      <c r="UHP75" s="663"/>
      <c r="UHQ75" s="663"/>
      <c r="UHR75" s="663"/>
      <c r="UIC75" s="291"/>
      <c r="UIE75" s="710"/>
      <c r="UIF75" s="663"/>
      <c r="UIG75" s="663"/>
      <c r="UIH75" s="663"/>
      <c r="UIS75" s="291"/>
      <c r="UIU75" s="710"/>
      <c r="UIV75" s="663"/>
      <c r="UIW75" s="663"/>
      <c r="UIX75" s="663"/>
      <c r="UJI75" s="291"/>
      <c r="UJK75" s="710"/>
      <c r="UJL75" s="663"/>
      <c r="UJM75" s="663"/>
      <c r="UJN75" s="663"/>
      <c r="UJY75" s="291"/>
      <c r="UKA75" s="710"/>
      <c r="UKB75" s="663"/>
      <c r="UKC75" s="663"/>
      <c r="UKD75" s="663"/>
      <c r="UKO75" s="291"/>
      <c r="UKQ75" s="710"/>
      <c r="UKR75" s="663"/>
      <c r="UKS75" s="663"/>
      <c r="UKT75" s="663"/>
      <c r="ULE75" s="291"/>
      <c r="ULG75" s="710"/>
      <c r="ULH75" s="663"/>
      <c r="ULI75" s="663"/>
      <c r="ULJ75" s="663"/>
      <c r="ULU75" s="291"/>
      <c r="ULW75" s="710"/>
      <c r="ULX75" s="663"/>
      <c r="ULY75" s="663"/>
      <c r="ULZ75" s="663"/>
      <c r="UMK75" s="291"/>
      <c r="UMM75" s="710"/>
      <c r="UMN75" s="663"/>
      <c r="UMO75" s="663"/>
      <c r="UMP75" s="663"/>
      <c r="UNA75" s="291"/>
      <c r="UNC75" s="710"/>
      <c r="UND75" s="663"/>
      <c r="UNE75" s="663"/>
      <c r="UNF75" s="663"/>
      <c r="UNQ75" s="291"/>
      <c r="UNS75" s="710"/>
      <c r="UNT75" s="663"/>
      <c r="UNU75" s="663"/>
      <c r="UNV75" s="663"/>
      <c r="UOG75" s="291"/>
      <c r="UOI75" s="710"/>
      <c r="UOJ75" s="663"/>
      <c r="UOK75" s="663"/>
      <c r="UOL75" s="663"/>
      <c r="UOW75" s="291"/>
      <c r="UOY75" s="710"/>
      <c r="UOZ75" s="663"/>
      <c r="UPA75" s="663"/>
      <c r="UPB75" s="663"/>
      <c r="UPM75" s="291"/>
      <c r="UPO75" s="710"/>
      <c r="UPP75" s="663"/>
      <c r="UPQ75" s="663"/>
      <c r="UPR75" s="663"/>
      <c r="UQC75" s="291"/>
      <c r="UQE75" s="710"/>
      <c r="UQF75" s="663"/>
      <c r="UQG75" s="663"/>
      <c r="UQH75" s="663"/>
      <c r="UQS75" s="291"/>
      <c r="UQU75" s="710"/>
      <c r="UQV75" s="663"/>
      <c r="UQW75" s="663"/>
      <c r="UQX75" s="663"/>
      <c r="URI75" s="291"/>
      <c r="URK75" s="710"/>
      <c r="URL75" s="663"/>
      <c r="URM75" s="663"/>
      <c r="URN75" s="663"/>
      <c r="URY75" s="291"/>
      <c r="USA75" s="710"/>
      <c r="USB75" s="663"/>
      <c r="USC75" s="663"/>
      <c r="USD75" s="663"/>
      <c r="USO75" s="291"/>
      <c r="USQ75" s="710"/>
      <c r="USR75" s="663"/>
      <c r="USS75" s="663"/>
      <c r="UST75" s="663"/>
      <c r="UTE75" s="291"/>
      <c r="UTG75" s="710"/>
      <c r="UTH75" s="663"/>
      <c r="UTI75" s="663"/>
      <c r="UTJ75" s="663"/>
      <c r="UTU75" s="291"/>
      <c r="UTW75" s="710"/>
      <c r="UTX75" s="663"/>
      <c r="UTY75" s="663"/>
      <c r="UTZ75" s="663"/>
      <c r="UUK75" s="291"/>
      <c r="UUM75" s="710"/>
      <c r="UUN75" s="663"/>
      <c r="UUO75" s="663"/>
      <c r="UUP75" s="663"/>
      <c r="UVA75" s="291"/>
      <c r="UVC75" s="710"/>
      <c r="UVD75" s="663"/>
      <c r="UVE75" s="663"/>
      <c r="UVF75" s="663"/>
      <c r="UVQ75" s="291"/>
      <c r="UVS75" s="710"/>
      <c r="UVT75" s="663"/>
      <c r="UVU75" s="663"/>
      <c r="UVV75" s="663"/>
      <c r="UWG75" s="291"/>
      <c r="UWI75" s="710"/>
      <c r="UWJ75" s="663"/>
      <c r="UWK75" s="663"/>
      <c r="UWL75" s="663"/>
      <c r="UWW75" s="291"/>
      <c r="UWY75" s="710"/>
      <c r="UWZ75" s="663"/>
      <c r="UXA75" s="663"/>
      <c r="UXB75" s="663"/>
      <c r="UXM75" s="291"/>
      <c r="UXO75" s="710"/>
      <c r="UXP75" s="663"/>
      <c r="UXQ75" s="663"/>
      <c r="UXR75" s="663"/>
      <c r="UYC75" s="291"/>
      <c r="UYE75" s="710"/>
      <c r="UYF75" s="663"/>
      <c r="UYG75" s="663"/>
      <c r="UYH75" s="663"/>
      <c r="UYS75" s="291"/>
      <c r="UYU75" s="710"/>
      <c r="UYV75" s="663"/>
      <c r="UYW75" s="663"/>
      <c r="UYX75" s="663"/>
      <c r="UZI75" s="291"/>
      <c r="UZK75" s="710"/>
      <c r="UZL75" s="663"/>
      <c r="UZM75" s="663"/>
      <c r="UZN75" s="663"/>
      <c r="UZY75" s="291"/>
      <c r="VAA75" s="710"/>
      <c r="VAB75" s="663"/>
      <c r="VAC75" s="663"/>
      <c r="VAD75" s="663"/>
      <c r="VAO75" s="291"/>
      <c r="VAQ75" s="710"/>
      <c r="VAR75" s="663"/>
      <c r="VAS75" s="663"/>
      <c r="VAT75" s="663"/>
      <c r="VBE75" s="291"/>
      <c r="VBG75" s="710"/>
      <c r="VBH75" s="663"/>
      <c r="VBI75" s="663"/>
      <c r="VBJ75" s="663"/>
      <c r="VBU75" s="291"/>
      <c r="VBW75" s="710"/>
      <c r="VBX75" s="663"/>
      <c r="VBY75" s="663"/>
      <c r="VBZ75" s="663"/>
      <c r="VCK75" s="291"/>
      <c r="VCM75" s="710"/>
      <c r="VCN75" s="663"/>
      <c r="VCO75" s="663"/>
      <c r="VCP75" s="663"/>
      <c r="VDA75" s="291"/>
      <c r="VDC75" s="710"/>
      <c r="VDD75" s="663"/>
      <c r="VDE75" s="663"/>
      <c r="VDF75" s="663"/>
      <c r="VDQ75" s="291"/>
      <c r="VDS75" s="710"/>
      <c r="VDT75" s="663"/>
      <c r="VDU75" s="663"/>
      <c r="VDV75" s="663"/>
      <c r="VEG75" s="291"/>
      <c r="VEI75" s="710"/>
      <c r="VEJ75" s="663"/>
      <c r="VEK75" s="663"/>
      <c r="VEL75" s="663"/>
      <c r="VEW75" s="291"/>
      <c r="VEY75" s="710"/>
      <c r="VEZ75" s="663"/>
      <c r="VFA75" s="663"/>
      <c r="VFB75" s="663"/>
      <c r="VFM75" s="291"/>
      <c r="VFO75" s="710"/>
      <c r="VFP75" s="663"/>
      <c r="VFQ75" s="663"/>
      <c r="VFR75" s="663"/>
      <c r="VGC75" s="291"/>
      <c r="VGE75" s="710"/>
      <c r="VGF75" s="663"/>
      <c r="VGG75" s="663"/>
      <c r="VGH75" s="663"/>
      <c r="VGS75" s="291"/>
      <c r="VGU75" s="710"/>
      <c r="VGV75" s="663"/>
      <c r="VGW75" s="663"/>
      <c r="VGX75" s="663"/>
      <c r="VHI75" s="291"/>
      <c r="VHK75" s="710"/>
      <c r="VHL75" s="663"/>
      <c r="VHM75" s="663"/>
      <c r="VHN75" s="663"/>
      <c r="VHY75" s="291"/>
      <c r="VIA75" s="710"/>
      <c r="VIB75" s="663"/>
      <c r="VIC75" s="663"/>
      <c r="VID75" s="663"/>
      <c r="VIO75" s="291"/>
      <c r="VIQ75" s="710"/>
      <c r="VIR75" s="663"/>
      <c r="VIS75" s="663"/>
      <c r="VIT75" s="663"/>
      <c r="VJE75" s="291"/>
      <c r="VJG75" s="710"/>
      <c r="VJH75" s="663"/>
      <c r="VJI75" s="663"/>
      <c r="VJJ75" s="663"/>
      <c r="VJU75" s="291"/>
      <c r="VJW75" s="710"/>
      <c r="VJX75" s="663"/>
      <c r="VJY75" s="663"/>
      <c r="VJZ75" s="663"/>
      <c r="VKK75" s="291"/>
      <c r="VKM75" s="710"/>
      <c r="VKN75" s="663"/>
      <c r="VKO75" s="663"/>
      <c r="VKP75" s="663"/>
      <c r="VLA75" s="291"/>
      <c r="VLC75" s="710"/>
      <c r="VLD75" s="663"/>
      <c r="VLE75" s="663"/>
      <c r="VLF75" s="663"/>
      <c r="VLQ75" s="291"/>
      <c r="VLS75" s="710"/>
      <c r="VLT75" s="663"/>
      <c r="VLU75" s="663"/>
      <c r="VLV75" s="663"/>
      <c r="VMG75" s="291"/>
      <c r="VMI75" s="710"/>
      <c r="VMJ75" s="663"/>
      <c r="VMK75" s="663"/>
      <c r="VML75" s="663"/>
      <c r="VMW75" s="291"/>
      <c r="VMY75" s="710"/>
      <c r="VMZ75" s="663"/>
      <c r="VNA75" s="663"/>
      <c r="VNB75" s="663"/>
      <c r="VNM75" s="291"/>
      <c r="VNO75" s="710"/>
      <c r="VNP75" s="663"/>
      <c r="VNQ75" s="663"/>
      <c r="VNR75" s="663"/>
      <c r="VOC75" s="291"/>
      <c r="VOE75" s="710"/>
      <c r="VOF75" s="663"/>
      <c r="VOG75" s="663"/>
      <c r="VOH75" s="663"/>
      <c r="VOS75" s="291"/>
      <c r="VOU75" s="710"/>
      <c r="VOV75" s="663"/>
      <c r="VOW75" s="663"/>
      <c r="VOX75" s="663"/>
      <c r="VPI75" s="291"/>
      <c r="VPK75" s="710"/>
      <c r="VPL75" s="663"/>
      <c r="VPM75" s="663"/>
      <c r="VPN75" s="663"/>
      <c r="VPY75" s="291"/>
      <c r="VQA75" s="710"/>
      <c r="VQB75" s="663"/>
      <c r="VQC75" s="663"/>
      <c r="VQD75" s="663"/>
      <c r="VQO75" s="291"/>
      <c r="VQQ75" s="710"/>
      <c r="VQR75" s="663"/>
      <c r="VQS75" s="663"/>
      <c r="VQT75" s="663"/>
      <c r="VRE75" s="291"/>
      <c r="VRG75" s="710"/>
      <c r="VRH75" s="663"/>
      <c r="VRI75" s="663"/>
      <c r="VRJ75" s="663"/>
      <c r="VRU75" s="291"/>
      <c r="VRW75" s="710"/>
      <c r="VRX75" s="663"/>
      <c r="VRY75" s="663"/>
      <c r="VRZ75" s="663"/>
      <c r="VSK75" s="291"/>
      <c r="VSM75" s="710"/>
      <c r="VSN75" s="663"/>
      <c r="VSO75" s="663"/>
      <c r="VSP75" s="663"/>
      <c r="VTA75" s="291"/>
      <c r="VTC75" s="710"/>
      <c r="VTD75" s="663"/>
      <c r="VTE75" s="663"/>
      <c r="VTF75" s="663"/>
      <c r="VTQ75" s="291"/>
      <c r="VTS75" s="710"/>
      <c r="VTT75" s="663"/>
      <c r="VTU75" s="663"/>
      <c r="VTV75" s="663"/>
      <c r="VUG75" s="291"/>
      <c r="VUI75" s="710"/>
      <c r="VUJ75" s="663"/>
      <c r="VUK75" s="663"/>
      <c r="VUL75" s="663"/>
      <c r="VUW75" s="291"/>
      <c r="VUY75" s="710"/>
      <c r="VUZ75" s="663"/>
      <c r="VVA75" s="663"/>
      <c r="VVB75" s="663"/>
      <c r="VVM75" s="291"/>
      <c r="VVO75" s="710"/>
      <c r="VVP75" s="663"/>
      <c r="VVQ75" s="663"/>
      <c r="VVR75" s="663"/>
      <c r="VWC75" s="291"/>
      <c r="VWE75" s="710"/>
      <c r="VWF75" s="663"/>
      <c r="VWG75" s="663"/>
      <c r="VWH75" s="663"/>
      <c r="VWS75" s="291"/>
      <c r="VWU75" s="710"/>
      <c r="VWV75" s="663"/>
      <c r="VWW75" s="663"/>
      <c r="VWX75" s="663"/>
      <c r="VXI75" s="291"/>
      <c r="VXK75" s="710"/>
      <c r="VXL75" s="663"/>
      <c r="VXM75" s="663"/>
      <c r="VXN75" s="663"/>
      <c r="VXY75" s="291"/>
      <c r="VYA75" s="710"/>
      <c r="VYB75" s="663"/>
      <c r="VYC75" s="663"/>
      <c r="VYD75" s="663"/>
      <c r="VYO75" s="291"/>
      <c r="VYQ75" s="710"/>
      <c r="VYR75" s="663"/>
      <c r="VYS75" s="663"/>
      <c r="VYT75" s="663"/>
      <c r="VZE75" s="291"/>
      <c r="VZG75" s="710"/>
      <c r="VZH75" s="663"/>
      <c r="VZI75" s="663"/>
      <c r="VZJ75" s="663"/>
      <c r="VZU75" s="291"/>
      <c r="VZW75" s="710"/>
      <c r="VZX75" s="663"/>
      <c r="VZY75" s="663"/>
      <c r="VZZ75" s="663"/>
      <c r="WAK75" s="291"/>
      <c r="WAM75" s="710"/>
      <c r="WAN75" s="663"/>
      <c r="WAO75" s="663"/>
      <c r="WAP75" s="663"/>
      <c r="WBA75" s="291"/>
      <c r="WBC75" s="710"/>
      <c r="WBD75" s="663"/>
      <c r="WBE75" s="663"/>
      <c r="WBF75" s="663"/>
      <c r="WBQ75" s="291"/>
      <c r="WBS75" s="710"/>
      <c r="WBT75" s="663"/>
      <c r="WBU75" s="663"/>
      <c r="WBV75" s="663"/>
      <c r="WCG75" s="291"/>
      <c r="WCI75" s="710"/>
      <c r="WCJ75" s="663"/>
      <c r="WCK75" s="663"/>
      <c r="WCL75" s="663"/>
      <c r="WCW75" s="291"/>
      <c r="WCY75" s="710"/>
      <c r="WCZ75" s="663"/>
      <c r="WDA75" s="663"/>
      <c r="WDB75" s="663"/>
      <c r="WDM75" s="291"/>
      <c r="WDO75" s="710"/>
      <c r="WDP75" s="663"/>
      <c r="WDQ75" s="663"/>
      <c r="WDR75" s="663"/>
      <c r="WEC75" s="291"/>
      <c r="WEE75" s="710"/>
      <c r="WEF75" s="663"/>
      <c r="WEG75" s="663"/>
      <c r="WEH75" s="663"/>
      <c r="WES75" s="291"/>
      <c r="WEU75" s="710"/>
      <c r="WEV75" s="663"/>
      <c r="WEW75" s="663"/>
      <c r="WEX75" s="663"/>
      <c r="WFI75" s="291"/>
      <c r="WFK75" s="710"/>
      <c r="WFL75" s="663"/>
      <c r="WFM75" s="663"/>
      <c r="WFN75" s="663"/>
      <c r="WFY75" s="291"/>
      <c r="WGA75" s="710"/>
      <c r="WGB75" s="663"/>
      <c r="WGC75" s="663"/>
      <c r="WGD75" s="663"/>
      <c r="WGO75" s="291"/>
      <c r="WGQ75" s="710"/>
      <c r="WGR75" s="663"/>
      <c r="WGS75" s="663"/>
      <c r="WGT75" s="663"/>
      <c r="WHE75" s="291"/>
      <c r="WHG75" s="710"/>
      <c r="WHH75" s="663"/>
      <c r="WHI75" s="663"/>
      <c r="WHJ75" s="663"/>
      <c r="WHU75" s="291"/>
      <c r="WHW75" s="710"/>
      <c r="WHX75" s="663"/>
      <c r="WHY75" s="663"/>
      <c r="WHZ75" s="663"/>
      <c r="WIK75" s="291"/>
      <c r="WIM75" s="710"/>
      <c r="WIN75" s="663"/>
      <c r="WIO75" s="663"/>
      <c r="WIP75" s="663"/>
      <c r="WJA75" s="291"/>
      <c r="WJC75" s="710"/>
      <c r="WJD75" s="663"/>
      <c r="WJE75" s="663"/>
      <c r="WJF75" s="663"/>
      <c r="WJQ75" s="291"/>
      <c r="WJS75" s="710"/>
      <c r="WJT75" s="663"/>
      <c r="WJU75" s="663"/>
      <c r="WJV75" s="663"/>
      <c r="WKG75" s="291"/>
      <c r="WKI75" s="710"/>
      <c r="WKJ75" s="663"/>
      <c r="WKK75" s="663"/>
      <c r="WKL75" s="663"/>
      <c r="WKW75" s="291"/>
      <c r="WKY75" s="710"/>
      <c r="WKZ75" s="663"/>
      <c r="WLA75" s="663"/>
      <c r="WLB75" s="663"/>
      <c r="WLM75" s="291"/>
      <c r="WLO75" s="710"/>
      <c r="WLP75" s="663"/>
      <c r="WLQ75" s="663"/>
      <c r="WLR75" s="663"/>
      <c r="WMC75" s="291"/>
      <c r="WME75" s="710"/>
      <c r="WMF75" s="663"/>
      <c r="WMG75" s="663"/>
      <c r="WMH75" s="663"/>
      <c r="WMS75" s="291"/>
      <c r="WMU75" s="710"/>
      <c r="WMV75" s="663"/>
      <c r="WMW75" s="663"/>
      <c r="WMX75" s="663"/>
      <c r="WNI75" s="291"/>
      <c r="WNK75" s="710"/>
      <c r="WNL75" s="663"/>
      <c r="WNM75" s="663"/>
      <c r="WNN75" s="663"/>
      <c r="WNY75" s="291"/>
      <c r="WOA75" s="710"/>
      <c r="WOB75" s="663"/>
      <c r="WOC75" s="663"/>
      <c r="WOD75" s="663"/>
      <c r="WOO75" s="291"/>
      <c r="WOQ75" s="710"/>
      <c r="WOR75" s="663"/>
      <c r="WOS75" s="663"/>
      <c r="WOT75" s="663"/>
      <c r="WPE75" s="291"/>
      <c r="WPG75" s="710"/>
      <c r="WPH75" s="663"/>
      <c r="WPI75" s="663"/>
      <c r="WPJ75" s="663"/>
      <c r="WPU75" s="291"/>
      <c r="WPW75" s="710"/>
      <c r="WPX75" s="663"/>
      <c r="WPY75" s="663"/>
      <c r="WPZ75" s="663"/>
      <c r="WQK75" s="291"/>
      <c r="WQM75" s="710"/>
      <c r="WQN75" s="663"/>
      <c r="WQO75" s="663"/>
      <c r="WQP75" s="663"/>
      <c r="WRA75" s="291"/>
      <c r="WRC75" s="710"/>
      <c r="WRD75" s="663"/>
      <c r="WRE75" s="663"/>
      <c r="WRF75" s="663"/>
      <c r="WRQ75" s="291"/>
      <c r="WRS75" s="710"/>
      <c r="WRT75" s="663"/>
      <c r="WRU75" s="663"/>
      <c r="WRV75" s="663"/>
      <c r="WSG75" s="291"/>
      <c r="WSI75" s="710"/>
      <c r="WSJ75" s="663"/>
      <c r="WSK75" s="663"/>
      <c r="WSL75" s="663"/>
      <c r="WSW75" s="291"/>
      <c r="WSY75" s="710"/>
      <c r="WSZ75" s="663"/>
      <c r="WTA75" s="663"/>
      <c r="WTB75" s="663"/>
      <c r="WTM75" s="291"/>
      <c r="WTO75" s="710"/>
      <c r="WTP75" s="663"/>
      <c r="WTQ75" s="663"/>
      <c r="WTR75" s="663"/>
      <c r="WUC75" s="291"/>
      <c r="WUE75" s="710"/>
      <c r="WUF75" s="663"/>
      <c r="WUG75" s="663"/>
      <c r="WUH75" s="663"/>
      <c r="WUS75" s="291"/>
      <c r="WUU75" s="710"/>
      <c r="WUV75" s="663"/>
      <c r="WUW75" s="663"/>
      <c r="WUX75" s="663"/>
      <c r="WVI75" s="291"/>
      <c r="WVK75" s="710"/>
      <c r="WVL75" s="663"/>
      <c r="WVM75" s="663"/>
      <c r="WVN75" s="663"/>
      <c r="WVY75" s="291"/>
      <c r="WWA75" s="710"/>
      <c r="WWB75" s="663"/>
      <c r="WWC75" s="663"/>
      <c r="WWD75" s="663"/>
      <c r="WWO75" s="291"/>
      <c r="WWQ75" s="710"/>
      <c r="WWR75" s="663"/>
      <c r="WWS75" s="663"/>
      <c r="WWT75" s="663"/>
      <c r="WXE75" s="291"/>
      <c r="WXG75" s="710"/>
      <c r="WXH75" s="663"/>
      <c r="WXI75" s="663"/>
      <c r="WXJ75" s="663"/>
      <c r="WXU75" s="291"/>
      <c r="WXW75" s="710"/>
      <c r="WXX75" s="663"/>
      <c r="WXY75" s="663"/>
      <c r="WXZ75" s="663"/>
      <c r="WYK75" s="291"/>
      <c r="WYM75" s="710"/>
      <c r="WYN75" s="663"/>
      <c r="WYO75" s="663"/>
      <c r="WYP75" s="663"/>
      <c r="WZA75" s="291"/>
      <c r="WZC75" s="710"/>
      <c r="WZD75" s="663"/>
      <c r="WZE75" s="663"/>
      <c r="WZF75" s="663"/>
      <c r="WZQ75" s="291"/>
      <c r="WZS75" s="710"/>
      <c r="WZT75" s="663"/>
      <c r="WZU75" s="663"/>
      <c r="WZV75" s="663"/>
      <c r="XAG75" s="291"/>
      <c r="XAI75" s="710"/>
      <c r="XAJ75" s="663"/>
      <c r="XAK75" s="663"/>
      <c r="XAL75" s="663"/>
      <c r="XAW75" s="291"/>
      <c r="XAY75" s="710"/>
      <c r="XAZ75" s="663"/>
      <c r="XBA75" s="663"/>
      <c r="XBB75" s="663"/>
      <c r="XBM75" s="291"/>
      <c r="XBO75" s="710"/>
      <c r="XBP75" s="663"/>
      <c r="XBQ75" s="663"/>
      <c r="XBR75" s="663"/>
      <c r="XCC75" s="291"/>
      <c r="XCE75" s="710"/>
      <c r="XCF75" s="663"/>
      <c r="XCG75" s="663"/>
      <c r="XCH75" s="663"/>
      <c r="XCS75" s="291"/>
      <c r="XCU75" s="710"/>
      <c r="XCV75" s="663"/>
      <c r="XCW75" s="663"/>
      <c r="XCX75" s="663"/>
      <c r="XDI75" s="291"/>
      <c r="XDK75" s="710"/>
      <c r="XDL75" s="663"/>
      <c r="XDM75" s="663"/>
      <c r="XDN75" s="663"/>
      <c r="XDY75" s="291"/>
      <c r="XEA75" s="710"/>
      <c r="XEB75" s="663"/>
      <c r="XEC75" s="663"/>
      <c r="XED75" s="663"/>
      <c r="XEO75" s="291"/>
      <c r="XEQ75" s="710"/>
      <c r="XER75" s="663"/>
      <c r="XES75" s="663"/>
      <c r="XET75" s="663"/>
    </row>
    <row r="76" spans="1:1014 1025:2038 2049:3062 3073:4086 4097:5110 5121:6134 6145:7158 7169:8182 8193:9206 9217:10230 10241:11254 11265:12278 12289:13302 13313:14326 14337:15350 15361:16374" x14ac:dyDescent="0.25">
      <c r="A76" s="291"/>
      <c r="D76" s="663"/>
      <c r="E76" s="663"/>
      <c r="F76" s="663"/>
      <c r="M76" s="290"/>
      <c r="N76" s="290"/>
      <c r="O76" s="290"/>
      <c r="P76" s="290"/>
    </row>
    <row r="77" spans="1:1014 1025:2038 2049:3062 3073:4086 4097:5110 5121:6134 6145:7158 7169:8182 8193:9206 9217:10230 10241:11254 11265:12278 12289:13302 13313:14326 14337:15350 15361:16374" x14ac:dyDescent="0.25">
      <c r="A77" s="291"/>
      <c r="D77" s="663"/>
      <c r="E77" s="663"/>
      <c r="F77" s="663"/>
      <c r="M77" s="290"/>
      <c r="N77" s="290"/>
      <c r="O77" s="290"/>
      <c r="P77" s="290"/>
    </row>
    <row r="78" spans="1:1014 1025:2038 2049:3062 3073:4086 4097:5110 5121:6134 6145:7158 7169:8182 8193:9206 9217:10230 10241:11254 11265:12278 12289:13302 13313:14326 14337:15350 15361:16374" s="87" customFormat="1" ht="15.75" customHeight="1" x14ac:dyDescent="0.25">
      <c r="A78" s="291" t="s">
        <v>875</v>
      </c>
      <c r="B78" s="708" t="s">
        <v>760</v>
      </c>
      <c r="C78" s="84"/>
      <c r="D78" s="625"/>
      <c r="E78" s="625"/>
      <c r="F78" s="625"/>
    </row>
    <row r="79" spans="1:1014 1025:2038 2049:3062 3073:4086 4097:5110 5121:6134 6145:7158 7169:8182 8193:9206 9217:10230 10241:11254 11265:12278 12289:13302 13313:14326 14337:15350 15361:16374" s="87" customFormat="1" x14ac:dyDescent="0.25">
      <c r="A79" s="291"/>
      <c r="C79" s="292"/>
      <c r="D79" s="625" t="s">
        <v>39</v>
      </c>
      <c r="E79" s="625"/>
      <c r="F79" s="709" t="s">
        <v>763</v>
      </c>
      <c r="G79" s="292"/>
    </row>
    <row r="80" spans="1:1014 1025:2038 2049:3062 3073:4086 4097:5110 5121:6134 6145:7158 7169:8182 8193:9206 9217:10230 10241:11254 11265:12278 12289:13302 13313:14326 14337:15350 15361:16374" s="87" customFormat="1" x14ac:dyDescent="0.25">
      <c r="A80" s="291"/>
      <c r="C80" s="292"/>
      <c r="D80" s="665" t="s">
        <v>40</v>
      </c>
      <c r="E80" s="625"/>
      <c r="F80" s="709" t="s">
        <v>762</v>
      </c>
      <c r="G80" s="292"/>
    </row>
    <row r="82" spans="2:8" x14ac:dyDescent="0.25">
      <c r="B82" s="549"/>
      <c r="C82" s="549"/>
      <c r="D82" s="549"/>
      <c r="E82" s="549"/>
      <c r="F82" s="549"/>
      <c r="G82" s="549"/>
      <c r="H82" s="549"/>
    </row>
  </sheetData>
  <sheetProtection formatCells="0" formatColumns="0" formatRows="0"/>
  <mergeCells count="61">
    <mergeCell ref="G27:P27"/>
    <mergeCell ref="G10:P10"/>
    <mergeCell ref="A1:P1"/>
    <mergeCell ref="G29:P29"/>
    <mergeCell ref="B40:P40"/>
    <mergeCell ref="A2:P2"/>
    <mergeCell ref="G38:P38"/>
    <mergeCell ref="G30:P30"/>
    <mergeCell ref="G22:P22"/>
    <mergeCell ref="G9:P9"/>
    <mergeCell ref="G25:L25"/>
    <mergeCell ref="N25:P25"/>
    <mergeCell ref="G32:P32"/>
    <mergeCell ref="B33:D33"/>
    <mergeCell ref="B24:F24"/>
    <mergeCell ref="G11:P11"/>
    <mergeCell ref="B18:P18"/>
    <mergeCell ref="B19:P19"/>
    <mergeCell ref="G21:P21"/>
    <mergeCell ref="G23:P23"/>
    <mergeCell ref="G24:L24"/>
    <mergeCell ref="B13:M13"/>
    <mergeCell ref="B15:N15"/>
    <mergeCell ref="B16:P16"/>
    <mergeCell ref="B4:D4"/>
    <mergeCell ref="G4:P4"/>
    <mergeCell ref="G5:P5"/>
    <mergeCell ref="G6:L6"/>
    <mergeCell ref="G7:P7"/>
    <mergeCell ref="B61:P61"/>
    <mergeCell ref="B5:F5"/>
    <mergeCell ref="B6:F6"/>
    <mergeCell ref="B7:F7"/>
    <mergeCell ref="B8:F8"/>
    <mergeCell ref="B9:F9"/>
    <mergeCell ref="B10:F10"/>
    <mergeCell ref="B11:F11"/>
    <mergeCell ref="B21:F21"/>
    <mergeCell ref="B56:P56"/>
    <mergeCell ref="G8:P8"/>
    <mergeCell ref="B32:F32"/>
    <mergeCell ref="B36:F36"/>
    <mergeCell ref="B38:F38"/>
    <mergeCell ref="G26:P26"/>
    <mergeCell ref="B23:F23"/>
    <mergeCell ref="B67:P67"/>
    <mergeCell ref="H69:K69"/>
    <mergeCell ref="B22:F22"/>
    <mergeCell ref="D45:P46"/>
    <mergeCell ref="D47:P48"/>
    <mergeCell ref="D51:P52"/>
    <mergeCell ref="D53:P54"/>
    <mergeCell ref="B50:P50"/>
    <mergeCell ref="B29:F29"/>
    <mergeCell ref="B34:F34"/>
    <mergeCell ref="B30:F30"/>
    <mergeCell ref="B44:P44"/>
    <mergeCell ref="B25:F25"/>
    <mergeCell ref="B26:F26"/>
    <mergeCell ref="B27:F27"/>
    <mergeCell ref="B35:F35"/>
  </mergeCells>
  <printOptions horizontalCentered="1"/>
  <pageMargins left="0.7" right="0.7" top="0.75" bottom="0.75" header="0.3" footer="0.3"/>
  <pageSetup scale="86" fitToHeight="0" orientation="portrait" r:id="rId1"/>
  <headerFooter>
    <oddFooter>&amp;R&amp;A, &amp;P</oddFooter>
  </headerFooter>
  <rowBreaks count="1" manualBreakCount="1">
    <brk id="43" max="15" man="1"/>
  </rowBreaks>
  <ignoredErrors>
    <ignoredError sqref="A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5"/>
  <sheetViews>
    <sheetView workbookViewId="0">
      <selection sqref="A1:H1"/>
    </sheetView>
  </sheetViews>
  <sheetFormatPr defaultColWidth="9.140625" defaultRowHeight="14.25" x14ac:dyDescent="0.2"/>
  <cols>
    <col min="1" max="1" width="1.7109375" style="59" customWidth="1"/>
    <col min="2" max="2" width="38.85546875" style="59" customWidth="1"/>
    <col min="3" max="8" width="10.7109375" style="59" customWidth="1"/>
    <col min="9" max="16384" width="9.140625" style="561"/>
  </cols>
  <sheetData>
    <row r="1" spans="1:8" s="306" customFormat="1" ht="18.75" x14ac:dyDescent="0.3">
      <c r="A1" s="1311" t="s">
        <v>476</v>
      </c>
      <c r="B1" s="1311"/>
      <c r="C1" s="1311"/>
      <c r="D1" s="1311"/>
      <c r="E1" s="1311"/>
      <c r="F1" s="1312"/>
      <c r="G1" s="1312"/>
      <c r="H1" s="1312"/>
    </row>
    <row r="2" spans="1:8" s="306" customFormat="1" ht="18.75" x14ac:dyDescent="0.3">
      <c r="A2" s="1311" t="s">
        <v>278</v>
      </c>
      <c r="B2" s="1311"/>
      <c r="C2" s="1311"/>
      <c r="D2" s="1311"/>
      <c r="E2" s="1311"/>
      <c r="F2" s="1312"/>
      <c r="G2" s="1312"/>
      <c r="H2" s="1312"/>
    </row>
    <row r="4" spans="1:8" s="59" customFormat="1" ht="15" customHeight="1" x14ac:dyDescent="0.25">
      <c r="B4" s="1313" t="s">
        <v>279</v>
      </c>
      <c r="C4" s="1314"/>
      <c r="D4" s="1314"/>
      <c r="E4" s="1314"/>
      <c r="F4" s="1314"/>
      <c r="G4" s="1314"/>
      <c r="H4" s="1314"/>
    </row>
    <row r="5" spans="1:8" s="59" customFormat="1" ht="15" customHeight="1" thickBot="1" x14ac:dyDescent="0.3">
      <c r="B5" s="562"/>
      <c r="C5" s="562"/>
      <c r="D5" s="562"/>
      <c r="E5" s="562"/>
      <c r="F5" s="562"/>
      <c r="G5" s="562"/>
      <c r="H5" s="562"/>
    </row>
    <row r="6" spans="1:8" s="59" customFormat="1" ht="30" x14ac:dyDescent="0.25">
      <c r="B6" s="315" t="s">
        <v>434</v>
      </c>
      <c r="C6" s="316" t="s">
        <v>280</v>
      </c>
      <c r="D6" s="316" t="s">
        <v>281</v>
      </c>
      <c r="E6" s="316" t="s">
        <v>282</v>
      </c>
      <c r="F6" s="316" t="s">
        <v>283</v>
      </c>
      <c r="G6" s="317" t="s">
        <v>284</v>
      </c>
      <c r="H6" s="318" t="s">
        <v>0</v>
      </c>
    </row>
    <row r="7" spans="1:8" s="59" customFormat="1" ht="15" customHeight="1" x14ac:dyDescent="0.25">
      <c r="B7" s="580"/>
      <c r="C7" s="581"/>
      <c r="D7" s="581"/>
      <c r="E7" s="581"/>
      <c r="F7" s="581"/>
      <c r="G7" s="582"/>
      <c r="H7" s="563">
        <f>SUM(C7:G7)</f>
        <v>0</v>
      </c>
    </row>
    <row r="8" spans="1:8" s="59" customFormat="1" ht="15" customHeight="1" x14ac:dyDescent="0.25">
      <c r="B8" s="583"/>
      <c r="C8" s="584"/>
      <c r="D8" s="584"/>
      <c r="E8" s="584"/>
      <c r="F8" s="584"/>
      <c r="G8" s="585"/>
      <c r="H8" s="564">
        <f>SUM(C8:G8)</f>
        <v>0</v>
      </c>
    </row>
    <row r="9" spans="1:8" s="59" customFormat="1" ht="15" customHeight="1" x14ac:dyDescent="0.25">
      <c r="B9" s="583"/>
      <c r="C9" s="584"/>
      <c r="D9" s="584"/>
      <c r="E9" s="584"/>
      <c r="F9" s="584"/>
      <c r="G9" s="585"/>
      <c r="H9" s="564">
        <f>SUM(C9:G9)</f>
        <v>0</v>
      </c>
    </row>
    <row r="10" spans="1:8" s="59" customFormat="1" ht="15" customHeight="1" x14ac:dyDescent="0.25">
      <c r="B10" s="583"/>
      <c r="C10" s="584"/>
      <c r="D10" s="584"/>
      <c r="E10" s="584"/>
      <c r="F10" s="584"/>
      <c r="G10" s="585"/>
      <c r="H10" s="564">
        <f>SUM(C10:G10)</f>
        <v>0</v>
      </c>
    </row>
    <row r="11" spans="1:8" s="59" customFormat="1" ht="15" customHeight="1" x14ac:dyDescent="0.25">
      <c r="B11" s="586"/>
      <c r="C11" s="587"/>
      <c r="D11" s="587"/>
      <c r="E11" s="587"/>
      <c r="F11" s="587"/>
      <c r="G11" s="588"/>
      <c r="H11" s="565">
        <f>SUM(C11:G11)</f>
        <v>0</v>
      </c>
    </row>
    <row r="12" spans="1:8" s="59" customFormat="1" ht="15" customHeight="1" x14ac:dyDescent="0.25">
      <c r="B12" s="319" t="s">
        <v>285</v>
      </c>
      <c r="C12" s="566">
        <f t="shared" ref="C12:H12" si="0">SUM(C7:C11)</f>
        <v>0</v>
      </c>
      <c r="D12" s="566">
        <f t="shared" si="0"/>
        <v>0</v>
      </c>
      <c r="E12" s="566">
        <f t="shared" si="0"/>
        <v>0</v>
      </c>
      <c r="F12" s="566">
        <f t="shared" si="0"/>
        <v>0</v>
      </c>
      <c r="G12" s="567">
        <f t="shared" si="0"/>
        <v>0</v>
      </c>
      <c r="H12" s="568">
        <f t="shared" si="0"/>
        <v>0</v>
      </c>
    </row>
    <row r="13" spans="1:8" s="59" customFormat="1" ht="15" customHeight="1" x14ac:dyDescent="0.25">
      <c r="B13" s="320" t="s">
        <v>735</v>
      </c>
      <c r="C13" s="581"/>
      <c r="D13" s="581"/>
      <c r="E13" s="581"/>
      <c r="F13" s="581"/>
      <c r="G13" s="582"/>
      <c r="H13" s="563">
        <f>SUM(C13:G13)</f>
        <v>0</v>
      </c>
    </row>
    <row r="14" spans="1:8" s="59" customFormat="1" ht="15" customHeight="1" thickBot="1" x14ac:dyDescent="0.3">
      <c r="B14" s="321" t="s">
        <v>286</v>
      </c>
      <c r="C14" s="589"/>
      <c r="D14" s="589"/>
      <c r="E14" s="589"/>
      <c r="F14" s="589"/>
      <c r="G14" s="590"/>
      <c r="H14" s="569">
        <f>SUM(C14:G14)</f>
        <v>0</v>
      </c>
    </row>
    <row r="15" spans="1:8" s="59" customFormat="1" ht="15.75" customHeight="1" thickBot="1" x14ac:dyDescent="0.3">
      <c r="B15" s="322" t="s">
        <v>0</v>
      </c>
      <c r="C15" s="570">
        <f t="shared" ref="C15:H15" si="1">SUM(C12:C14)</f>
        <v>0</v>
      </c>
      <c r="D15" s="570">
        <f t="shared" si="1"/>
        <v>0</v>
      </c>
      <c r="E15" s="570">
        <f t="shared" si="1"/>
        <v>0</v>
      </c>
      <c r="F15" s="570">
        <f t="shared" si="1"/>
        <v>0</v>
      </c>
      <c r="G15" s="571">
        <f t="shared" si="1"/>
        <v>0</v>
      </c>
      <c r="H15" s="572">
        <f t="shared" si="1"/>
        <v>0</v>
      </c>
    </row>
    <row r="16" spans="1:8" s="59" customFormat="1" ht="15.75" customHeight="1" x14ac:dyDescent="0.25">
      <c r="B16" s="573"/>
      <c r="C16" s="573"/>
      <c r="D16" s="573"/>
      <c r="E16" s="573"/>
      <c r="F16" s="573"/>
      <c r="G16" s="573"/>
      <c r="H16" s="573"/>
    </row>
    <row r="17" spans="1:8" s="59" customFormat="1" ht="15.75" customHeight="1" x14ac:dyDescent="0.25">
      <c r="B17" s="574"/>
      <c r="C17" s="575"/>
      <c r="D17" s="575"/>
      <c r="E17" s="575"/>
      <c r="F17" s="575"/>
      <c r="G17" s="575"/>
      <c r="H17" s="575"/>
    </row>
    <row r="18" spans="1:8" s="59" customFormat="1" ht="15.75" customHeight="1" x14ac:dyDescent="0.25">
      <c r="B18" s="576"/>
      <c r="C18" s="576"/>
      <c r="D18" s="576"/>
      <c r="E18" s="576"/>
      <c r="F18" s="576"/>
      <c r="G18" s="576"/>
      <c r="H18" s="576"/>
    </row>
    <row r="19" spans="1:8" s="59" customFormat="1" ht="18.75" customHeight="1" x14ac:dyDescent="0.3">
      <c r="B19" s="1310" t="s">
        <v>727</v>
      </c>
      <c r="C19" s="1310"/>
      <c r="D19" s="1310"/>
      <c r="E19" s="1310"/>
      <c r="F19" s="577"/>
      <c r="G19" s="577"/>
      <c r="H19" s="577"/>
    </row>
    <row r="20" spans="1:8" ht="15" customHeight="1" thickBot="1" x14ac:dyDescent="0.25">
      <c r="A20" s="573"/>
      <c r="B20" s="578"/>
      <c r="C20" s="578"/>
      <c r="D20" s="578"/>
      <c r="E20" s="578"/>
      <c r="F20" s="578"/>
      <c r="G20" s="578"/>
      <c r="H20" s="578"/>
    </row>
    <row r="21" spans="1:8" s="59" customFormat="1" ht="30" customHeight="1" x14ac:dyDescent="0.25">
      <c r="B21" s="1315"/>
      <c r="C21" s="1321"/>
      <c r="D21" s="1315" t="s">
        <v>410</v>
      </c>
      <c r="E21" s="1316"/>
    </row>
    <row r="22" spans="1:8" s="59" customFormat="1" ht="15" customHeight="1" x14ac:dyDescent="0.25">
      <c r="B22" s="1322" t="s">
        <v>411</v>
      </c>
      <c r="C22" s="1323"/>
      <c r="D22" s="1317">
        <v>0</v>
      </c>
      <c r="E22" s="1318"/>
    </row>
    <row r="23" spans="1:8" s="59" customFormat="1" ht="15" customHeight="1" x14ac:dyDescent="0.25">
      <c r="B23" s="1308" t="s">
        <v>17</v>
      </c>
      <c r="C23" s="1309"/>
      <c r="D23" s="1319">
        <v>0</v>
      </c>
      <c r="E23" s="1320"/>
    </row>
    <row r="24" spans="1:8" s="59" customFormat="1" ht="15" customHeight="1" x14ac:dyDescent="0.25">
      <c r="B24" s="1308" t="s">
        <v>286</v>
      </c>
      <c r="C24" s="1309"/>
      <c r="D24" s="1319">
        <v>0</v>
      </c>
      <c r="E24" s="1320"/>
    </row>
    <row r="25" spans="1:8" s="59" customFormat="1" ht="15" customHeight="1" x14ac:dyDescent="0.25">
      <c r="B25" s="1308" t="s">
        <v>732</v>
      </c>
      <c r="C25" s="1330"/>
      <c r="D25" s="1319">
        <v>0</v>
      </c>
      <c r="E25" s="1320"/>
    </row>
    <row r="26" spans="1:8" s="59" customFormat="1" ht="15" customHeight="1" x14ac:dyDescent="0.25">
      <c r="B26" s="1308" t="s">
        <v>733</v>
      </c>
      <c r="C26" s="1309"/>
      <c r="D26" s="1319">
        <v>0</v>
      </c>
      <c r="E26" s="1320"/>
    </row>
    <row r="27" spans="1:8" s="59" customFormat="1" ht="15" customHeight="1" x14ac:dyDescent="0.25">
      <c r="B27" s="1341" t="s">
        <v>288</v>
      </c>
      <c r="C27" s="1342"/>
      <c r="D27" s="1331">
        <v>0</v>
      </c>
      <c r="E27" s="1332"/>
    </row>
    <row r="28" spans="1:8" s="59" customFormat="1" ht="15" customHeight="1" x14ac:dyDescent="0.25">
      <c r="B28" s="1326" t="s">
        <v>287</v>
      </c>
      <c r="C28" s="1327"/>
      <c r="D28" s="1333">
        <f>SUM(D22:D27)</f>
        <v>0</v>
      </c>
      <c r="E28" s="1334"/>
    </row>
    <row r="29" spans="1:8" s="59" customFormat="1" ht="15.75" thickBot="1" x14ac:dyDescent="0.3">
      <c r="B29" s="1337" t="s">
        <v>734</v>
      </c>
      <c r="C29" s="1338"/>
      <c r="D29" s="1335">
        <v>0</v>
      </c>
      <c r="E29" s="1336"/>
    </row>
    <row r="30" spans="1:8" s="59" customFormat="1" ht="15.75" customHeight="1" thickBot="1" x14ac:dyDescent="0.3">
      <c r="B30" s="1339" t="s">
        <v>726</v>
      </c>
      <c r="C30" s="1340"/>
      <c r="D30" s="1328">
        <f>SUM(D28:D29)</f>
        <v>0</v>
      </c>
      <c r="E30" s="1329"/>
    </row>
    <row r="31" spans="1:8" ht="15" customHeight="1" x14ac:dyDescent="0.2">
      <c r="A31" s="573"/>
      <c r="B31" s="579"/>
      <c r="C31" s="578"/>
      <c r="D31" s="578"/>
      <c r="E31" s="578"/>
      <c r="F31" s="578"/>
      <c r="G31" s="578"/>
      <c r="H31" s="578"/>
    </row>
    <row r="32" spans="1:8" ht="63" customHeight="1" x14ac:dyDescent="0.2">
      <c r="A32" s="573"/>
      <c r="B32" s="1324" t="s">
        <v>728</v>
      </c>
      <c r="C32" s="1324"/>
      <c r="D32" s="1324"/>
      <c r="E32" s="1324"/>
      <c r="F32" s="1324"/>
      <c r="G32" s="1324"/>
      <c r="H32" s="1324"/>
    </row>
    <row r="33" spans="1:8" ht="26.25" customHeight="1" x14ac:dyDescent="0.2">
      <c r="A33" s="576"/>
      <c r="B33" s="1325" t="s">
        <v>729</v>
      </c>
      <c r="C33" s="1325"/>
      <c r="D33" s="1325"/>
      <c r="E33" s="1325"/>
      <c r="F33" s="1325"/>
      <c r="G33" s="1325"/>
      <c r="H33" s="1325"/>
    </row>
    <row r="34" spans="1:8" ht="21" customHeight="1" x14ac:dyDescent="0.2">
      <c r="A34" s="576"/>
      <c r="B34" s="323" t="s">
        <v>730</v>
      </c>
      <c r="C34" s="324"/>
      <c r="D34" s="324"/>
      <c r="E34" s="324"/>
      <c r="F34" s="324"/>
      <c r="G34" s="324"/>
      <c r="H34" s="325"/>
    </row>
    <row r="35" spans="1:8" ht="28.5" customHeight="1" x14ac:dyDescent="0.2">
      <c r="A35" s="576"/>
      <c r="B35" s="1325" t="s">
        <v>731</v>
      </c>
      <c r="C35" s="1325"/>
      <c r="D35" s="1325"/>
      <c r="E35" s="1325"/>
      <c r="F35" s="1325"/>
      <c r="G35" s="1325"/>
      <c r="H35" s="1325"/>
    </row>
  </sheetData>
  <sheetProtection formatCells="0" formatColumns="0" formatRows="0" insertColumns="0" insertRows="0"/>
  <mergeCells count="27">
    <mergeCell ref="B32:H32"/>
    <mergeCell ref="B33:H33"/>
    <mergeCell ref="B35:H35"/>
    <mergeCell ref="D25:E25"/>
    <mergeCell ref="B28:C28"/>
    <mergeCell ref="D30:E30"/>
    <mergeCell ref="B25:C25"/>
    <mergeCell ref="D26:E26"/>
    <mergeCell ref="D27:E27"/>
    <mergeCell ref="D28:E28"/>
    <mergeCell ref="D29:E29"/>
    <mergeCell ref="B29:C29"/>
    <mergeCell ref="B30:C30"/>
    <mergeCell ref="B26:C26"/>
    <mergeCell ref="B27:C27"/>
    <mergeCell ref="B24:C24"/>
    <mergeCell ref="B19:E19"/>
    <mergeCell ref="A1:H1"/>
    <mergeCell ref="A2:H2"/>
    <mergeCell ref="B4:H4"/>
    <mergeCell ref="D21:E21"/>
    <mergeCell ref="D22:E22"/>
    <mergeCell ref="D23:E23"/>
    <mergeCell ref="D24:E24"/>
    <mergeCell ref="B21:C21"/>
    <mergeCell ref="B22:C22"/>
    <mergeCell ref="B23:C23"/>
  </mergeCells>
  <printOptions horizontalCentered="1"/>
  <pageMargins left="0.7" right="0.7" top="0.75" bottom="0.75" header="0.3" footer="0.3"/>
  <pageSetup scale="99" orientation="landscape" r:id="rId1"/>
  <headerFooter>
    <oddFooter>&amp;R&amp;A, &amp;P</oddFooter>
  </headerFooter>
  <rowBreaks count="1" manualBreakCount="1">
    <brk id="31" max="7" man="1"/>
  </rowBreaks>
  <ignoredErrors>
    <ignoredError sqref="H7 D12:G12 D15:G15" unlockedFormula="1"/>
    <ignoredError sqref="H12" formul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8"/>
  <sheetViews>
    <sheetView workbookViewId="0"/>
  </sheetViews>
  <sheetFormatPr defaultColWidth="9.140625" defaultRowHeight="15" x14ac:dyDescent="0.25"/>
  <cols>
    <col min="1" max="1" width="2.5703125" style="486" customWidth="1"/>
    <col min="2" max="2" width="32.42578125" style="486" customWidth="1"/>
    <col min="3" max="3" width="12.28515625" style="486" customWidth="1"/>
    <col min="4" max="4" width="10.140625" style="486" customWidth="1"/>
    <col min="5" max="5" width="13.140625" style="486" customWidth="1"/>
    <col min="6" max="6" width="12.28515625" style="486" customWidth="1"/>
    <col min="7" max="7" width="12.42578125" style="486" customWidth="1"/>
    <col min="8" max="8" width="12.7109375" style="486" customWidth="1"/>
    <col min="9" max="9" width="12.42578125" style="486" customWidth="1"/>
    <col min="10" max="10" width="13.28515625" style="486" customWidth="1"/>
    <col min="11" max="11" width="15.140625" style="486" customWidth="1"/>
    <col min="12" max="12" width="2.5703125" style="486" customWidth="1"/>
    <col min="13" max="16384" width="9.140625" style="486"/>
  </cols>
  <sheetData>
    <row r="1" spans="1:12" ht="18.75" x14ac:dyDescent="0.3">
      <c r="A1" s="484"/>
      <c r="B1" s="1351" t="s">
        <v>477</v>
      </c>
      <c r="C1" s="1351"/>
      <c r="D1" s="1351"/>
      <c r="E1" s="1351"/>
      <c r="F1" s="1351"/>
      <c r="G1" s="1351"/>
      <c r="H1" s="1351"/>
      <c r="I1" s="1351"/>
      <c r="J1" s="1351"/>
      <c r="K1" s="1351"/>
      <c r="L1" s="484"/>
    </row>
    <row r="2" spans="1:12" ht="18.75" x14ac:dyDescent="0.3">
      <c r="A2" s="484"/>
      <c r="B2" s="1351" t="s">
        <v>209</v>
      </c>
      <c r="C2" s="1351"/>
      <c r="D2" s="1351"/>
      <c r="E2" s="1351"/>
      <c r="F2" s="1351"/>
      <c r="G2" s="1351"/>
      <c r="H2" s="1351"/>
      <c r="I2" s="1351"/>
      <c r="J2" s="1351"/>
      <c r="K2" s="1351"/>
      <c r="L2" s="484"/>
    </row>
    <row r="3" spans="1:12" ht="15.75" thickBot="1" x14ac:dyDescent="0.3">
      <c r="A3" s="484"/>
      <c r="B3" s="531"/>
      <c r="C3" s="532"/>
      <c r="D3" s="532"/>
      <c r="E3" s="532"/>
      <c r="F3" s="532"/>
      <c r="G3" s="532"/>
      <c r="H3" s="532"/>
      <c r="I3" s="532"/>
      <c r="J3" s="532"/>
      <c r="K3" s="532"/>
      <c r="L3" s="484"/>
    </row>
    <row r="4" spans="1:12" ht="34.9" customHeight="1" x14ac:dyDescent="0.25">
      <c r="A4" s="484"/>
      <c r="B4" s="1357" t="s">
        <v>427</v>
      </c>
      <c r="C4" s="1354" t="s">
        <v>212</v>
      </c>
      <c r="D4" s="1354" t="s">
        <v>213</v>
      </c>
      <c r="E4" s="1354" t="s">
        <v>15</v>
      </c>
      <c r="F4" s="1354" t="s">
        <v>16</v>
      </c>
      <c r="G4" s="1354" t="s">
        <v>17</v>
      </c>
      <c r="H4" s="1354" t="s">
        <v>0</v>
      </c>
      <c r="I4" s="1354" t="s">
        <v>560</v>
      </c>
      <c r="J4" s="1354" t="s">
        <v>124</v>
      </c>
      <c r="K4" s="1352" t="s">
        <v>211</v>
      </c>
      <c r="L4" s="484"/>
    </row>
    <row r="5" spans="1:12" ht="28.5" customHeight="1" thickBot="1" x14ac:dyDescent="0.3">
      <c r="A5" s="484"/>
      <c r="B5" s="1358"/>
      <c r="C5" s="1355"/>
      <c r="D5" s="1355"/>
      <c r="E5" s="1355"/>
      <c r="F5" s="1355"/>
      <c r="G5" s="1355"/>
      <c r="H5" s="1355"/>
      <c r="I5" s="1355"/>
      <c r="J5" s="1355"/>
      <c r="K5" s="1353"/>
      <c r="L5" s="484"/>
    </row>
    <row r="6" spans="1:12" x14ac:dyDescent="0.25">
      <c r="A6" s="484"/>
      <c r="B6" s="326" t="s">
        <v>2</v>
      </c>
      <c r="C6" s="329"/>
      <c r="D6" s="330"/>
      <c r="E6" s="331"/>
      <c r="F6" s="331"/>
      <c r="G6" s="332"/>
      <c r="H6" s="485">
        <f t="shared" ref="H6:H17" si="0">E6+F6+G6</f>
        <v>0</v>
      </c>
      <c r="I6" s="485">
        <f t="shared" ref="I6:I17" si="1">E6+F6</f>
        <v>0</v>
      </c>
      <c r="J6" s="540" t="e">
        <f>I26</f>
        <v>#DIV/0!</v>
      </c>
      <c r="K6" s="341"/>
      <c r="L6" s="484"/>
    </row>
    <row r="7" spans="1:12" x14ac:dyDescent="0.25">
      <c r="A7" s="484"/>
      <c r="B7" s="327" t="s">
        <v>3</v>
      </c>
      <c r="C7" s="333"/>
      <c r="D7" s="334"/>
      <c r="E7" s="335"/>
      <c r="F7" s="335"/>
      <c r="G7" s="336"/>
      <c r="H7" s="487">
        <f t="shared" si="0"/>
        <v>0</v>
      </c>
      <c r="I7" s="487">
        <f t="shared" si="1"/>
        <v>0</v>
      </c>
      <c r="J7" s="541" t="e">
        <f t="shared" ref="J7:J14" si="2">I27</f>
        <v>#DIV/0!</v>
      </c>
      <c r="K7" s="342" t="s">
        <v>6</v>
      </c>
      <c r="L7" s="484"/>
    </row>
    <row r="8" spans="1:12" x14ac:dyDescent="0.25">
      <c r="A8" s="484"/>
      <c r="B8" s="327" t="s">
        <v>4</v>
      </c>
      <c r="C8" s="333"/>
      <c r="D8" s="334"/>
      <c r="E8" s="335"/>
      <c r="F8" s="335"/>
      <c r="G8" s="336"/>
      <c r="H8" s="487">
        <f t="shared" si="0"/>
        <v>0</v>
      </c>
      <c r="I8" s="487">
        <f t="shared" si="1"/>
        <v>0</v>
      </c>
      <c r="J8" s="541" t="e">
        <f t="shared" si="2"/>
        <v>#DIV/0!</v>
      </c>
      <c r="K8" s="342"/>
      <c r="L8" s="484"/>
    </row>
    <row r="9" spans="1:12" x14ac:dyDescent="0.25">
      <c r="A9" s="484"/>
      <c r="B9" s="327" t="s">
        <v>5</v>
      </c>
      <c r="C9" s="333"/>
      <c r="D9" s="334"/>
      <c r="E9" s="335"/>
      <c r="F9" s="335"/>
      <c r="G9" s="336"/>
      <c r="H9" s="487">
        <f t="shared" si="0"/>
        <v>0</v>
      </c>
      <c r="I9" s="487">
        <f t="shared" si="1"/>
        <v>0</v>
      </c>
      <c r="J9" s="541" t="e">
        <f t="shared" si="2"/>
        <v>#DIV/0!</v>
      </c>
      <c r="K9" s="342" t="s">
        <v>6</v>
      </c>
      <c r="L9" s="484"/>
    </row>
    <row r="10" spans="1:12" x14ac:dyDescent="0.25">
      <c r="A10" s="484"/>
      <c r="B10" s="327" t="s">
        <v>24</v>
      </c>
      <c r="C10" s="333"/>
      <c r="D10" s="334"/>
      <c r="E10" s="335"/>
      <c r="F10" s="335"/>
      <c r="G10" s="336"/>
      <c r="H10" s="487">
        <f t="shared" si="0"/>
        <v>0</v>
      </c>
      <c r="I10" s="487">
        <f t="shared" si="1"/>
        <v>0</v>
      </c>
      <c r="J10" s="541" t="e">
        <f t="shared" si="2"/>
        <v>#DIV/0!</v>
      </c>
      <c r="K10" s="342"/>
      <c r="L10" s="484"/>
    </row>
    <row r="11" spans="1:12" x14ac:dyDescent="0.25">
      <c r="A11" s="484"/>
      <c r="B11" s="327" t="s">
        <v>23</v>
      </c>
      <c r="C11" s="333"/>
      <c r="D11" s="334"/>
      <c r="E11" s="335"/>
      <c r="F11" s="335"/>
      <c r="G11" s="336"/>
      <c r="H11" s="487">
        <f t="shared" si="0"/>
        <v>0</v>
      </c>
      <c r="I11" s="487">
        <f>E11+F11</f>
        <v>0</v>
      </c>
      <c r="J11" s="541" t="e">
        <f t="shared" si="2"/>
        <v>#DIV/0!</v>
      </c>
      <c r="K11" s="342"/>
      <c r="L11" s="484"/>
    </row>
    <row r="12" spans="1:12" x14ac:dyDescent="0.25">
      <c r="A12" s="484"/>
      <c r="B12" s="327" t="s">
        <v>22</v>
      </c>
      <c r="C12" s="333"/>
      <c r="D12" s="334"/>
      <c r="E12" s="335"/>
      <c r="F12" s="335"/>
      <c r="G12" s="336"/>
      <c r="H12" s="487">
        <f t="shared" si="0"/>
        <v>0</v>
      </c>
      <c r="I12" s="487">
        <f>E12+F12</f>
        <v>0</v>
      </c>
      <c r="J12" s="541" t="e">
        <f t="shared" si="2"/>
        <v>#DIV/0!</v>
      </c>
      <c r="K12" s="342"/>
      <c r="L12" s="484"/>
    </row>
    <row r="13" spans="1:12" x14ac:dyDescent="0.25">
      <c r="A13" s="484"/>
      <c r="B13" s="327" t="s">
        <v>21</v>
      </c>
      <c r="C13" s="333"/>
      <c r="D13" s="334"/>
      <c r="E13" s="335"/>
      <c r="F13" s="335"/>
      <c r="G13" s="336"/>
      <c r="H13" s="487">
        <f t="shared" si="0"/>
        <v>0</v>
      </c>
      <c r="I13" s="487">
        <f t="shared" si="1"/>
        <v>0</v>
      </c>
      <c r="J13" s="541" t="e">
        <f t="shared" si="2"/>
        <v>#DIV/0!</v>
      </c>
      <c r="K13" s="342"/>
      <c r="L13" s="484"/>
    </row>
    <row r="14" spans="1:12" x14ac:dyDescent="0.25">
      <c r="A14" s="484"/>
      <c r="B14" s="327" t="s">
        <v>20</v>
      </c>
      <c r="C14" s="333"/>
      <c r="D14" s="334"/>
      <c r="E14" s="335"/>
      <c r="F14" s="335"/>
      <c r="G14" s="336"/>
      <c r="H14" s="487">
        <f t="shared" si="0"/>
        <v>0</v>
      </c>
      <c r="I14" s="487">
        <f t="shared" si="1"/>
        <v>0</v>
      </c>
      <c r="J14" s="541" t="e">
        <f t="shared" si="2"/>
        <v>#DIV/0!</v>
      </c>
      <c r="K14" s="342"/>
      <c r="L14" s="484"/>
    </row>
    <row r="15" spans="1:12" x14ac:dyDescent="0.25">
      <c r="A15" s="484"/>
      <c r="B15" s="327" t="s">
        <v>19</v>
      </c>
      <c r="C15" s="333"/>
      <c r="D15" s="334"/>
      <c r="E15" s="335"/>
      <c r="F15" s="335"/>
      <c r="G15" s="336"/>
      <c r="H15" s="487">
        <f t="shared" si="0"/>
        <v>0</v>
      </c>
      <c r="I15" s="487">
        <f t="shared" si="1"/>
        <v>0</v>
      </c>
      <c r="J15" s="541" t="e">
        <f>I35</f>
        <v>#DIV/0!</v>
      </c>
      <c r="K15" s="342" t="s">
        <v>6</v>
      </c>
      <c r="L15" s="484"/>
    </row>
    <row r="16" spans="1:12" x14ac:dyDescent="0.25">
      <c r="A16" s="484"/>
      <c r="B16" s="327" t="s">
        <v>18</v>
      </c>
      <c r="C16" s="333"/>
      <c r="D16" s="334"/>
      <c r="E16" s="335"/>
      <c r="F16" s="335"/>
      <c r="G16" s="336"/>
      <c r="H16" s="487">
        <f t="shared" si="0"/>
        <v>0</v>
      </c>
      <c r="I16" s="487">
        <f t="shared" si="1"/>
        <v>0</v>
      </c>
      <c r="J16" s="541" t="e">
        <f>I36</f>
        <v>#DIV/0!</v>
      </c>
      <c r="K16" s="342"/>
      <c r="L16" s="484"/>
    </row>
    <row r="17" spans="1:12" x14ac:dyDescent="0.25">
      <c r="A17" s="484"/>
      <c r="B17" s="328" t="s">
        <v>214</v>
      </c>
      <c r="C17" s="337"/>
      <c r="D17" s="338"/>
      <c r="E17" s="339"/>
      <c r="F17" s="339"/>
      <c r="G17" s="340"/>
      <c r="H17" s="488">
        <f t="shared" si="0"/>
        <v>0</v>
      </c>
      <c r="I17" s="488">
        <f t="shared" si="1"/>
        <v>0</v>
      </c>
      <c r="J17" s="542" t="e">
        <f>I37</f>
        <v>#DIV/0!</v>
      </c>
      <c r="K17" s="343" t="s">
        <v>6</v>
      </c>
      <c r="L17" s="484"/>
    </row>
    <row r="18" spans="1:12" ht="15.75" thickBot="1" x14ac:dyDescent="0.3">
      <c r="A18" s="484"/>
      <c r="B18" s="711" t="s">
        <v>14</v>
      </c>
      <c r="C18" s="712" t="s">
        <v>6</v>
      </c>
      <c r="D18" s="712"/>
      <c r="E18" s="713">
        <f>SUM(E6:E17)</f>
        <v>0</v>
      </c>
      <c r="F18" s="713">
        <f>SUM(F6:F17)</f>
        <v>0</v>
      </c>
      <c r="G18" s="713">
        <f>SUM(G6:G17)</f>
        <v>0</v>
      </c>
      <c r="H18" s="713">
        <f>SUM(H6:H17)</f>
        <v>0</v>
      </c>
      <c r="I18" s="713">
        <f>SUM(I6:I17)</f>
        <v>0</v>
      </c>
      <c r="J18" s="712"/>
      <c r="K18" s="714" t="s">
        <v>6</v>
      </c>
      <c r="L18" s="484"/>
    </row>
    <row r="19" spans="1:12" x14ac:dyDescent="0.25">
      <c r="A19" s="484"/>
      <c r="B19" s="484"/>
      <c r="C19" s="484"/>
      <c r="D19" s="484"/>
      <c r="E19" s="484"/>
      <c r="F19" s="484"/>
      <c r="G19" s="484"/>
      <c r="H19" s="484"/>
      <c r="I19" s="484"/>
      <c r="J19" s="484"/>
      <c r="K19" s="484"/>
      <c r="L19" s="484"/>
    </row>
    <row r="20" spans="1:12" x14ac:dyDescent="0.25">
      <c r="B20" s="533"/>
      <c r="C20" s="533"/>
      <c r="D20" s="533"/>
      <c r="F20" s="533"/>
      <c r="H20" s="533"/>
      <c r="I20" s="533"/>
    </row>
    <row r="21" spans="1:12" ht="18.75" x14ac:dyDescent="0.3">
      <c r="B21" s="1356" t="s">
        <v>210</v>
      </c>
      <c r="C21" s="1356"/>
      <c r="D21" s="1356"/>
      <c r="E21" s="1356"/>
      <c r="F21" s="1356"/>
      <c r="G21" s="1356"/>
      <c r="H21" s="1356"/>
      <c r="I21" s="1356"/>
    </row>
    <row r="22" spans="1:12" ht="13.5" customHeight="1" x14ac:dyDescent="0.25">
      <c r="B22" s="1350" t="s">
        <v>426</v>
      </c>
      <c r="C22" s="1350"/>
      <c r="D22" s="1350"/>
      <c r="E22" s="1350"/>
      <c r="F22" s="1350"/>
      <c r="G22" s="1350"/>
      <c r="H22" s="1350"/>
      <c r="I22" s="1350"/>
    </row>
    <row r="23" spans="1:12" ht="15.75" thickBot="1" x14ac:dyDescent="0.3"/>
    <row r="24" spans="1:12" ht="15" customHeight="1" x14ac:dyDescent="0.25">
      <c r="B24" s="1343" t="s">
        <v>125</v>
      </c>
      <c r="C24" s="1345" t="s">
        <v>126</v>
      </c>
      <c r="D24" s="1346"/>
      <c r="E24" s="1347"/>
      <c r="F24" s="1345" t="s">
        <v>127</v>
      </c>
      <c r="G24" s="1346"/>
      <c r="H24" s="1347"/>
      <c r="I24" s="1348" t="s">
        <v>124</v>
      </c>
    </row>
    <row r="25" spans="1:12" ht="51.75" thickBot="1" x14ac:dyDescent="0.3">
      <c r="B25" s="1344"/>
      <c r="C25" s="715" t="s">
        <v>128</v>
      </c>
      <c r="D25" s="716" t="s">
        <v>129</v>
      </c>
      <c r="E25" s="717" t="s">
        <v>126</v>
      </c>
      <c r="F25" s="715" t="s">
        <v>130</v>
      </c>
      <c r="G25" s="716" t="s">
        <v>131</v>
      </c>
      <c r="H25" s="717" t="s">
        <v>127</v>
      </c>
      <c r="I25" s="1349"/>
    </row>
    <row r="26" spans="1:12" x14ac:dyDescent="0.25">
      <c r="B26" s="489" t="str">
        <f>B6</f>
        <v>A</v>
      </c>
      <c r="C26" s="490">
        <f>E6</f>
        <v>0</v>
      </c>
      <c r="D26" s="491">
        <f>F6</f>
        <v>0</v>
      </c>
      <c r="E26" s="492" t="e">
        <f>C26/(C26+D26)</f>
        <v>#DIV/0!</v>
      </c>
      <c r="F26" s="344"/>
      <c r="G26" s="331"/>
      <c r="H26" s="492" t="str">
        <f>IF(F26=0,"",F26/(F26+G26))</f>
        <v/>
      </c>
      <c r="I26" s="543" t="e">
        <f>MIN(E26,H26)</f>
        <v>#DIV/0!</v>
      </c>
    </row>
    <row r="27" spans="1:12" x14ac:dyDescent="0.25">
      <c r="B27" s="493" t="str">
        <f t="shared" ref="B27:B34" si="3">B7</f>
        <v>B</v>
      </c>
      <c r="C27" s="490">
        <f t="shared" ref="C27:C34" si="4">E7</f>
        <v>0</v>
      </c>
      <c r="D27" s="491">
        <f t="shared" ref="D27:D34" si="5">F7</f>
        <v>0</v>
      </c>
      <c r="E27" s="492" t="e">
        <f t="shared" ref="E27:E37" si="6">C27/(C27+D27)</f>
        <v>#DIV/0!</v>
      </c>
      <c r="F27" s="345"/>
      <c r="G27" s="335"/>
      <c r="H27" s="492" t="str">
        <f t="shared" ref="H27:H37" si="7">IF(F27=0,"",F27/(F27+G27))</f>
        <v/>
      </c>
      <c r="I27" s="544" t="e">
        <f t="shared" ref="I27:I38" si="8">MIN(E27,H27)</f>
        <v>#DIV/0!</v>
      </c>
    </row>
    <row r="28" spans="1:12" x14ac:dyDescent="0.25">
      <c r="B28" s="493" t="str">
        <f t="shared" si="3"/>
        <v>C</v>
      </c>
      <c r="C28" s="490">
        <f t="shared" si="4"/>
        <v>0</v>
      </c>
      <c r="D28" s="491">
        <f t="shared" si="5"/>
        <v>0</v>
      </c>
      <c r="E28" s="492" t="e">
        <f t="shared" si="6"/>
        <v>#DIV/0!</v>
      </c>
      <c r="F28" s="345"/>
      <c r="G28" s="335"/>
      <c r="H28" s="492" t="str">
        <f t="shared" si="7"/>
        <v/>
      </c>
      <c r="I28" s="544" t="e">
        <f t="shared" si="8"/>
        <v>#DIV/0!</v>
      </c>
    </row>
    <row r="29" spans="1:12" x14ac:dyDescent="0.25">
      <c r="B29" s="493" t="str">
        <f t="shared" si="3"/>
        <v>D</v>
      </c>
      <c r="C29" s="490">
        <f t="shared" si="4"/>
        <v>0</v>
      </c>
      <c r="D29" s="491">
        <f t="shared" si="5"/>
        <v>0</v>
      </c>
      <c r="E29" s="492" t="e">
        <f t="shared" si="6"/>
        <v>#DIV/0!</v>
      </c>
      <c r="F29" s="345"/>
      <c r="G29" s="335"/>
      <c r="H29" s="492" t="str">
        <f t="shared" si="7"/>
        <v/>
      </c>
      <c r="I29" s="544" t="e">
        <f t="shared" si="8"/>
        <v>#DIV/0!</v>
      </c>
    </row>
    <row r="30" spans="1:12" x14ac:dyDescent="0.25">
      <c r="B30" s="493" t="str">
        <f t="shared" si="3"/>
        <v>E</v>
      </c>
      <c r="C30" s="490">
        <f t="shared" si="4"/>
        <v>0</v>
      </c>
      <c r="D30" s="491">
        <f t="shared" si="5"/>
        <v>0</v>
      </c>
      <c r="E30" s="492" t="e">
        <f t="shared" si="6"/>
        <v>#DIV/0!</v>
      </c>
      <c r="F30" s="345"/>
      <c r="G30" s="335"/>
      <c r="H30" s="492" t="str">
        <f t="shared" si="7"/>
        <v/>
      </c>
      <c r="I30" s="544" t="e">
        <f t="shared" si="8"/>
        <v>#DIV/0!</v>
      </c>
    </row>
    <row r="31" spans="1:12" x14ac:dyDescent="0.25">
      <c r="B31" s="493" t="str">
        <f t="shared" si="3"/>
        <v>F</v>
      </c>
      <c r="C31" s="490">
        <f t="shared" si="4"/>
        <v>0</v>
      </c>
      <c r="D31" s="491">
        <f t="shared" si="5"/>
        <v>0</v>
      </c>
      <c r="E31" s="492" t="e">
        <f t="shared" si="6"/>
        <v>#DIV/0!</v>
      </c>
      <c r="F31" s="345"/>
      <c r="G31" s="335"/>
      <c r="H31" s="492" t="str">
        <f t="shared" si="7"/>
        <v/>
      </c>
      <c r="I31" s="544" t="e">
        <f t="shared" si="8"/>
        <v>#DIV/0!</v>
      </c>
    </row>
    <row r="32" spans="1:12" x14ac:dyDescent="0.25">
      <c r="B32" s="493" t="str">
        <f t="shared" si="3"/>
        <v>G</v>
      </c>
      <c r="C32" s="490">
        <f t="shared" si="4"/>
        <v>0</v>
      </c>
      <c r="D32" s="491">
        <f t="shared" si="5"/>
        <v>0</v>
      </c>
      <c r="E32" s="492" t="e">
        <f t="shared" si="6"/>
        <v>#DIV/0!</v>
      </c>
      <c r="F32" s="345"/>
      <c r="G32" s="335"/>
      <c r="H32" s="492" t="str">
        <f t="shared" si="7"/>
        <v/>
      </c>
      <c r="I32" s="544" t="e">
        <f t="shared" si="8"/>
        <v>#DIV/0!</v>
      </c>
    </row>
    <row r="33" spans="2:9" x14ac:dyDescent="0.25">
      <c r="B33" s="493" t="str">
        <f t="shared" si="3"/>
        <v>H</v>
      </c>
      <c r="C33" s="490">
        <f t="shared" si="4"/>
        <v>0</v>
      </c>
      <c r="D33" s="491">
        <f t="shared" si="5"/>
        <v>0</v>
      </c>
      <c r="E33" s="492" t="e">
        <f t="shared" si="6"/>
        <v>#DIV/0!</v>
      </c>
      <c r="F33" s="345"/>
      <c r="G33" s="335"/>
      <c r="H33" s="492" t="str">
        <f t="shared" si="7"/>
        <v/>
      </c>
      <c r="I33" s="544" t="e">
        <f t="shared" si="8"/>
        <v>#DIV/0!</v>
      </c>
    </row>
    <row r="34" spans="2:9" x14ac:dyDescent="0.25">
      <c r="B34" s="493" t="str">
        <f t="shared" si="3"/>
        <v>I</v>
      </c>
      <c r="C34" s="490">
        <f t="shared" si="4"/>
        <v>0</v>
      </c>
      <c r="D34" s="491">
        <f t="shared" si="5"/>
        <v>0</v>
      </c>
      <c r="E34" s="492" t="e">
        <f t="shared" si="6"/>
        <v>#DIV/0!</v>
      </c>
      <c r="F34" s="345"/>
      <c r="G34" s="335"/>
      <c r="H34" s="492" t="str">
        <f t="shared" si="7"/>
        <v/>
      </c>
      <c r="I34" s="544" t="e">
        <f t="shared" si="8"/>
        <v>#DIV/0!</v>
      </c>
    </row>
    <row r="35" spans="2:9" x14ac:dyDescent="0.25">
      <c r="B35" s="493" t="str">
        <f>B15</f>
        <v>J</v>
      </c>
      <c r="C35" s="490">
        <f t="shared" ref="C35:D37" si="9">E15</f>
        <v>0</v>
      </c>
      <c r="D35" s="491">
        <f t="shared" si="9"/>
        <v>0</v>
      </c>
      <c r="E35" s="492" t="e">
        <f t="shared" si="6"/>
        <v>#DIV/0!</v>
      </c>
      <c r="F35" s="345"/>
      <c r="G35" s="335"/>
      <c r="H35" s="492" t="str">
        <f t="shared" si="7"/>
        <v/>
      </c>
      <c r="I35" s="544" t="e">
        <f t="shared" si="8"/>
        <v>#DIV/0!</v>
      </c>
    </row>
    <row r="36" spans="2:9" x14ac:dyDescent="0.25">
      <c r="B36" s="493" t="str">
        <f>B16</f>
        <v>K</v>
      </c>
      <c r="C36" s="490">
        <f t="shared" si="9"/>
        <v>0</v>
      </c>
      <c r="D36" s="491">
        <f t="shared" si="9"/>
        <v>0</v>
      </c>
      <c r="E36" s="492" t="e">
        <f t="shared" si="6"/>
        <v>#DIV/0!</v>
      </c>
      <c r="F36" s="346"/>
      <c r="G36" s="347"/>
      <c r="H36" s="492" t="str">
        <f t="shared" si="7"/>
        <v/>
      </c>
      <c r="I36" s="544" t="e">
        <f t="shared" si="8"/>
        <v>#DIV/0!</v>
      </c>
    </row>
    <row r="37" spans="2:9" x14ac:dyDescent="0.25">
      <c r="B37" s="494" t="str">
        <f>B17</f>
        <v>L</v>
      </c>
      <c r="C37" s="495">
        <f t="shared" si="9"/>
        <v>0</v>
      </c>
      <c r="D37" s="496">
        <f t="shared" si="9"/>
        <v>0</v>
      </c>
      <c r="E37" s="497" t="e">
        <f t="shared" si="6"/>
        <v>#DIV/0!</v>
      </c>
      <c r="F37" s="348"/>
      <c r="G37" s="339"/>
      <c r="H37" s="497" t="str">
        <f t="shared" si="7"/>
        <v/>
      </c>
      <c r="I37" s="545" t="e">
        <f t="shared" si="8"/>
        <v>#DIV/0!</v>
      </c>
    </row>
    <row r="38" spans="2:9" ht="15.75" thickBot="1" x14ac:dyDescent="0.3">
      <c r="B38" s="718" t="s">
        <v>14</v>
      </c>
      <c r="C38" s="719">
        <f>SUM(C26:C37)</f>
        <v>0</v>
      </c>
      <c r="D38" s="720">
        <f>SUM(D26:D37)</f>
        <v>0</v>
      </c>
      <c r="E38" s="721" t="str">
        <f>IF(D38=0,"",C38/(C38+D38))</f>
        <v/>
      </c>
      <c r="F38" s="719">
        <f>SUM(F26:F37)</f>
        <v>0</v>
      </c>
      <c r="G38" s="720">
        <f>SUM(G26:G37)</f>
        <v>0</v>
      </c>
      <c r="H38" s="722" t="e">
        <f>F38/(F38+G38)</f>
        <v>#DIV/0!</v>
      </c>
      <c r="I38" s="723" t="e">
        <f t="shared" si="8"/>
        <v>#DIV/0!</v>
      </c>
    </row>
  </sheetData>
  <sheetProtection formatCells="0" formatColumns="0" formatRows="0" insertColumns="0" insertRows="0"/>
  <mergeCells count="18">
    <mergeCell ref="B1:K1"/>
    <mergeCell ref="K4:K5"/>
    <mergeCell ref="H4:H5"/>
    <mergeCell ref="B2:K2"/>
    <mergeCell ref="B21:I21"/>
    <mergeCell ref="J4:J5"/>
    <mergeCell ref="G4:G5"/>
    <mergeCell ref="E4:E5"/>
    <mergeCell ref="F4:F5"/>
    <mergeCell ref="I4:I5"/>
    <mergeCell ref="D4:D5"/>
    <mergeCell ref="C4:C5"/>
    <mergeCell ref="B4:B5"/>
    <mergeCell ref="B24:B25"/>
    <mergeCell ref="C24:E24"/>
    <mergeCell ref="F24:H24"/>
    <mergeCell ref="I24:I25"/>
    <mergeCell ref="B22:I22"/>
  </mergeCells>
  <pageMargins left="0.7" right="0.7" top="0.75" bottom="0.75" header="0.3" footer="0.3"/>
  <pageSetup scale="79" firstPageNumber="5" orientation="landscape" r:id="rId1"/>
  <headerFooter>
    <oddFooter>&amp;R&amp;A,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V49"/>
  <sheetViews>
    <sheetView topLeftCell="A23" workbookViewId="0">
      <selection activeCell="C48" sqref="C48:N48"/>
    </sheetView>
  </sheetViews>
  <sheetFormatPr defaultColWidth="8.85546875" defaultRowHeight="15.75" x14ac:dyDescent="0.25"/>
  <cols>
    <col min="1" max="1" width="2.7109375" style="548" bestFit="1" customWidth="1"/>
    <col min="2" max="2" width="8.140625" style="86" customWidth="1"/>
    <col min="3" max="3" width="3.28515625" style="86" customWidth="1"/>
    <col min="4" max="4" width="4.5703125" style="86" customWidth="1"/>
    <col min="5" max="5" width="3" style="86" customWidth="1"/>
    <col min="6" max="6" width="3.140625" style="86" customWidth="1"/>
    <col min="7" max="7" width="10.85546875" style="86" customWidth="1"/>
    <col min="8" max="8" width="13.42578125" style="86" customWidth="1"/>
    <col min="9" max="9" width="6" style="86" customWidth="1"/>
    <col min="10" max="10" width="6.28515625" style="86" customWidth="1"/>
    <col min="11" max="11" width="8.28515625" style="86" customWidth="1"/>
    <col min="12" max="12" width="10.140625" style="86" customWidth="1"/>
    <col min="13" max="13" width="6.5703125" style="86" customWidth="1"/>
    <col min="14" max="14" width="11.5703125" style="86" customWidth="1"/>
    <col min="15" max="16384" width="8.85546875" style="86"/>
  </cols>
  <sheetData>
    <row r="1" spans="1:14" ht="18.75" customHeight="1" x14ac:dyDescent="0.3">
      <c r="A1" s="1365" t="s">
        <v>473</v>
      </c>
      <c r="B1" s="1365"/>
      <c r="C1" s="1365"/>
      <c r="D1" s="1365"/>
      <c r="E1" s="1365"/>
      <c r="F1" s="1365"/>
      <c r="G1" s="1365"/>
      <c r="H1" s="1365"/>
      <c r="I1" s="1365"/>
      <c r="J1" s="1365"/>
      <c r="K1" s="1365"/>
      <c r="L1" s="1365"/>
      <c r="M1" s="1365"/>
      <c r="N1" s="1365"/>
    </row>
    <row r="2" spans="1:14" ht="18.75" customHeight="1" x14ac:dyDescent="0.3">
      <c r="A2" s="1365" t="s">
        <v>479</v>
      </c>
      <c r="B2" s="1365"/>
      <c r="C2" s="1365"/>
      <c r="D2" s="1365"/>
      <c r="E2" s="1365"/>
      <c r="F2" s="1365"/>
      <c r="G2" s="1365"/>
      <c r="H2" s="1365"/>
      <c r="I2" s="1365"/>
      <c r="J2" s="1365"/>
      <c r="K2" s="1365"/>
      <c r="L2" s="1365"/>
      <c r="M2" s="1365"/>
      <c r="N2" s="1365"/>
    </row>
    <row r="4" spans="1:14" s="87" customFormat="1" ht="15.75" customHeight="1" x14ac:dyDescent="0.25">
      <c r="A4" s="546" t="s">
        <v>361</v>
      </c>
      <c r="B4" s="1273" t="s">
        <v>238</v>
      </c>
      <c r="C4" s="1273"/>
      <c r="D4" s="1273"/>
      <c r="E4" s="1273"/>
      <c r="F4" s="1273"/>
      <c r="G4" s="1273"/>
      <c r="H4" s="1273"/>
      <c r="I4" s="1273"/>
      <c r="J4" s="1273"/>
      <c r="K4" s="1273"/>
      <c r="L4" s="1273"/>
    </row>
    <row r="5" spans="1:14" s="87" customFormat="1" x14ac:dyDescent="0.25">
      <c r="A5" s="547"/>
      <c r="B5" s="86"/>
      <c r="C5" s="314"/>
      <c r="D5" s="1370" t="s">
        <v>239</v>
      </c>
      <c r="E5" s="1285"/>
      <c r="F5" s="1285"/>
      <c r="G5" s="1285"/>
      <c r="H5" s="1285"/>
      <c r="I5" s="1285"/>
      <c r="J5" s="1285"/>
      <c r="K5" s="1285"/>
      <c r="L5" s="1285"/>
    </row>
    <row r="6" spans="1:14" x14ac:dyDescent="0.25">
      <c r="B6" s="84"/>
      <c r="C6" s="314"/>
      <c r="D6" s="1370" t="s">
        <v>171</v>
      </c>
      <c r="E6" s="1285"/>
      <c r="F6" s="1285"/>
      <c r="G6" s="1285"/>
      <c r="H6" s="1285"/>
      <c r="I6" s="1285"/>
      <c r="J6" s="1285"/>
      <c r="K6" s="1285"/>
      <c r="L6" s="1285"/>
    </row>
    <row r="7" spans="1:14" s="87" customFormat="1" x14ac:dyDescent="0.25">
      <c r="A7" s="547"/>
      <c r="B7" s="86"/>
      <c r="C7" s="314"/>
      <c r="D7" s="1370" t="s">
        <v>240</v>
      </c>
      <c r="E7" s="1285"/>
      <c r="F7" s="1285"/>
      <c r="G7" s="1285"/>
      <c r="H7" s="1285"/>
      <c r="I7" s="1285"/>
      <c r="J7" s="1285"/>
      <c r="K7" s="1285"/>
      <c r="L7" s="1285"/>
    </row>
    <row r="8" spans="1:14" x14ac:dyDescent="0.25">
      <c r="B8" s="84"/>
      <c r="C8" s="314"/>
      <c r="D8" s="1370" t="s">
        <v>241</v>
      </c>
      <c r="E8" s="1285"/>
      <c r="F8" s="1285"/>
      <c r="G8" s="1285"/>
      <c r="H8" s="1285"/>
      <c r="I8" s="1285"/>
      <c r="J8" s="1285"/>
      <c r="K8" s="1285"/>
      <c r="L8" s="1285"/>
    </row>
    <row r="9" spans="1:14" s="87" customFormat="1" x14ac:dyDescent="0.25">
      <c r="A9" s="547"/>
      <c r="B9" s="86"/>
      <c r="C9" s="314"/>
      <c r="D9" s="1370" t="s">
        <v>242</v>
      </c>
      <c r="E9" s="1285"/>
      <c r="F9" s="1285"/>
      <c r="G9" s="1285"/>
      <c r="H9" s="1285"/>
      <c r="I9" s="1285"/>
      <c r="J9" s="1285"/>
      <c r="K9" s="1285"/>
      <c r="L9" s="1285"/>
    </row>
    <row r="10" spans="1:14" x14ac:dyDescent="0.25">
      <c r="B10" s="84"/>
      <c r="C10" s="314"/>
      <c r="D10" s="724" t="s">
        <v>243</v>
      </c>
      <c r="E10" s="725"/>
      <c r="F10" s="725"/>
      <c r="G10" s="725"/>
      <c r="H10" s="1371"/>
      <c r="I10" s="1372"/>
      <c r="J10" s="1372"/>
      <c r="K10" s="1372"/>
      <c r="L10" s="1372"/>
      <c r="M10" s="1372"/>
      <c r="N10" s="1373"/>
    </row>
    <row r="11" spans="1:14" x14ac:dyDescent="0.25">
      <c r="B11" s="549"/>
      <c r="C11" s="549"/>
      <c r="D11" s="550"/>
      <c r="E11" s="550"/>
      <c r="F11" s="550"/>
      <c r="G11" s="550"/>
      <c r="H11" s="550"/>
      <c r="I11" s="550"/>
      <c r="J11" s="550"/>
      <c r="K11" s="550"/>
      <c r="L11" s="550"/>
    </row>
    <row r="12" spans="1:14" s="87" customFormat="1" ht="15.75" customHeight="1" x14ac:dyDescent="0.25">
      <c r="A12" s="546" t="s">
        <v>363</v>
      </c>
      <c r="B12" s="1364" t="s">
        <v>244</v>
      </c>
      <c r="C12" s="1364"/>
      <c r="D12" s="1364"/>
      <c r="E12" s="1364"/>
      <c r="F12" s="1364"/>
      <c r="G12" s="1364"/>
      <c r="H12" s="1364"/>
      <c r="I12" s="1364"/>
      <c r="J12" s="1364"/>
      <c r="K12" s="1364"/>
      <c r="L12" s="1364"/>
      <c r="M12" s="1364"/>
      <c r="N12" s="1364"/>
    </row>
    <row r="13" spans="1:14" s="87" customFormat="1" ht="32.25" customHeight="1" x14ac:dyDescent="0.25">
      <c r="A13" s="547"/>
      <c r="B13" s="1363" t="s">
        <v>689</v>
      </c>
      <c r="C13" s="1363"/>
      <c r="D13" s="1363"/>
      <c r="E13" s="1363"/>
      <c r="F13" s="1363"/>
      <c r="G13" s="1363"/>
      <c r="H13" s="1363"/>
      <c r="I13" s="1363"/>
      <c r="J13" s="1363"/>
      <c r="K13" s="1363"/>
      <c r="L13" s="1363"/>
      <c r="M13" s="1363"/>
      <c r="N13" s="1363"/>
    </row>
    <row r="14" spans="1:14" s="87" customFormat="1" ht="232.15" customHeight="1" x14ac:dyDescent="0.25">
      <c r="A14" s="546"/>
      <c r="B14" s="1293"/>
      <c r="C14" s="1360"/>
      <c r="D14" s="1360"/>
      <c r="E14" s="1360"/>
      <c r="F14" s="1360"/>
      <c r="G14" s="1360"/>
      <c r="H14" s="1360"/>
      <c r="I14" s="1360"/>
      <c r="J14" s="1360"/>
      <c r="K14" s="1360"/>
      <c r="L14" s="1360"/>
      <c r="M14" s="1360"/>
      <c r="N14" s="1361"/>
    </row>
    <row r="15" spans="1:14" s="87" customFormat="1" x14ac:dyDescent="0.25">
      <c r="A15" s="546"/>
      <c r="B15" s="601"/>
      <c r="C15" s="601"/>
      <c r="D15" s="601"/>
      <c r="E15" s="601"/>
      <c r="F15" s="601"/>
      <c r="G15" s="601"/>
      <c r="H15" s="601"/>
      <c r="I15" s="601"/>
      <c r="J15" s="601"/>
      <c r="K15" s="601"/>
      <c r="L15" s="601"/>
    </row>
    <row r="16" spans="1:14" s="87" customFormat="1" x14ac:dyDescent="0.25">
      <c r="A16" s="546" t="s">
        <v>365</v>
      </c>
      <c r="B16" s="1273" t="s">
        <v>245</v>
      </c>
      <c r="C16" s="1273"/>
      <c r="D16" s="1273"/>
      <c r="E16" s="1273"/>
      <c r="F16" s="1273"/>
      <c r="G16" s="1273"/>
      <c r="H16" s="1273"/>
      <c r="I16" s="1273"/>
      <c r="J16" s="1273"/>
      <c r="K16" s="1273"/>
      <c r="L16" s="1273"/>
    </row>
    <row r="17" spans="1:14" s="87" customFormat="1" ht="30.75" customHeight="1" x14ac:dyDescent="0.25">
      <c r="A17" s="546"/>
      <c r="B17" s="1363" t="s">
        <v>690</v>
      </c>
      <c r="C17" s="1363"/>
      <c r="D17" s="1363"/>
      <c r="E17" s="1363"/>
      <c r="F17" s="1363"/>
      <c r="G17" s="1363"/>
      <c r="H17" s="1363"/>
      <c r="I17" s="1363"/>
      <c r="J17" s="1363"/>
      <c r="K17" s="1363"/>
      <c r="L17" s="1363"/>
      <c r="M17" s="1363"/>
      <c r="N17" s="1363"/>
    </row>
    <row r="18" spans="1:14" s="87" customFormat="1" ht="190.5" customHeight="1" x14ac:dyDescent="0.25">
      <c r="A18" s="546"/>
      <c r="B18" s="1359"/>
      <c r="C18" s="1360"/>
      <c r="D18" s="1360"/>
      <c r="E18" s="1360"/>
      <c r="F18" s="1360"/>
      <c r="G18" s="1360"/>
      <c r="H18" s="1360"/>
      <c r="I18" s="1360"/>
      <c r="J18" s="1360"/>
      <c r="K18" s="1360"/>
      <c r="L18" s="1360"/>
      <c r="M18" s="1360"/>
      <c r="N18" s="1361"/>
    </row>
    <row r="19" spans="1:14" s="85" customFormat="1" x14ac:dyDescent="0.25">
      <c r="A19" s="546"/>
      <c r="B19" s="551"/>
      <c r="C19" s="551"/>
      <c r="D19" s="551"/>
      <c r="E19" s="551"/>
      <c r="F19" s="551"/>
      <c r="G19" s="551"/>
      <c r="H19" s="551"/>
      <c r="I19" s="551"/>
      <c r="J19" s="551"/>
      <c r="K19" s="551"/>
      <c r="L19" s="551"/>
    </row>
    <row r="20" spans="1:14" s="87" customFormat="1" ht="15" customHeight="1" x14ac:dyDescent="0.25">
      <c r="A20" s="546" t="s">
        <v>366</v>
      </c>
      <c r="B20" s="1273" t="s">
        <v>252</v>
      </c>
      <c r="C20" s="1273"/>
      <c r="D20" s="1273"/>
      <c r="E20" s="1273"/>
      <c r="F20" s="1273"/>
      <c r="G20" s="1273"/>
      <c r="H20" s="1273"/>
      <c r="I20" s="1273"/>
      <c r="J20" s="1273"/>
      <c r="K20" s="1273"/>
      <c r="L20" s="1273"/>
    </row>
    <row r="21" spans="1:14" s="87" customFormat="1" x14ac:dyDescent="0.25">
      <c r="A21" s="546"/>
      <c r="B21" s="86"/>
      <c r="C21" s="314"/>
      <c r="D21" s="690" t="s">
        <v>39</v>
      </c>
      <c r="E21" s="314"/>
      <c r="F21" s="690" t="s">
        <v>40</v>
      </c>
      <c r="J21" s="86"/>
      <c r="K21" s="86"/>
    </row>
    <row r="22" spans="1:14" s="87" customFormat="1" ht="15.75" customHeight="1" x14ac:dyDescent="0.25">
      <c r="A22" s="546"/>
      <c r="C22" s="1363" t="s">
        <v>253</v>
      </c>
      <c r="D22" s="1363"/>
      <c r="E22" s="1363"/>
      <c r="F22" s="1363"/>
      <c r="G22" s="1363"/>
      <c r="H22" s="1363"/>
      <c r="I22" s="1363"/>
      <c r="J22" s="1363"/>
      <c r="K22" s="1363"/>
      <c r="L22" s="1363"/>
      <c r="M22" s="1363"/>
      <c r="N22" s="1363"/>
    </row>
    <row r="23" spans="1:14" s="87" customFormat="1" ht="42" customHeight="1" x14ac:dyDescent="0.25">
      <c r="A23" s="546"/>
      <c r="C23" s="1359"/>
      <c r="D23" s="1360"/>
      <c r="E23" s="1360"/>
      <c r="F23" s="1360"/>
      <c r="G23" s="1360"/>
      <c r="H23" s="1360"/>
      <c r="I23" s="1360"/>
      <c r="J23" s="1360"/>
      <c r="K23" s="1360"/>
      <c r="L23" s="1360"/>
      <c r="M23" s="1360"/>
      <c r="N23" s="1361"/>
    </row>
    <row r="24" spans="1:14" s="85" customFormat="1" x14ac:dyDescent="0.25">
      <c r="A24" s="546"/>
      <c r="B24" s="552"/>
      <c r="C24" s="552"/>
      <c r="D24" s="552"/>
      <c r="E24" s="552"/>
      <c r="F24" s="552"/>
      <c r="G24" s="552"/>
      <c r="H24" s="552"/>
      <c r="I24" s="552"/>
      <c r="J24" s="552"/>
      <c r="K24" s="552"/>
      <c r="L24" s="552"/>
    </row>
    <row r="25" spans="1:14" s="87" customFormat="1" ht="32.25" customHeight="1" x14ac:dyDescent="0.25">
      <c r="A25" s="726" t="s">
        <v>550</v>
      </c>
      <c r="B25" s="1273" t="s">
        <v>254</v>
      </c>
      <c r="C25" s="1273"/>
      <c r="D25" s="1273"/>
      <c r="E25" s="1273"/>
      <c r="F25" s="1273"/>
      <c r="G25" s="1273"/>
      <c r="H25" s="1273"/>
      <c r="I25" s="1273"/>
      <c r="J25" s="1273"/>
      <c r="K25" s="1273"/>
      <c r="L25" s="1273"/>
      <c r="M25" s="1273"/>
      <c r="N25" s="1273"/>
    </row>
    <row r="26" spans="1:14" s="87" customFormat="1" x14ac:dyDescent="0.25">
      <c r="A26" s="546"/>
      <c r="B26" s="86"/>
      <c r="C26" s="314"/>
      <c r="D26" s="690" t="s">
        <v>39</v>
      </c>
      <c r="E26" s="314"/>
      <c r="F26" s="690" t="s">
        <v>40</v>
      </c>
      <c r="J26" s="86"/>
      <c r="K26" s="86"/>
    </row>
    <row r="27" spans="1:14" s="87" customFormat="1" ht="15.75" customHeight="1" x14ac:dyDescent="0.25">
      <c r="A27" s="546"/>
      <c r="C27" s="603" t="s">
        <v>255</v>
      </c>
      <c r="D27" s="727"/>
      <c r="E27" s="727"/>
      <c r="F27" s="727"/>
      <c r="G27" s="727"/>
      <c r="H27" s="727"/>
      <c r="I27" s="727"/>
      <c r="J27" s="727"/>
      <c r="K27" s="727"/>
      <c r="L27" s="727"/>
      <c r="M27" s="727"/>
      <c r="N27" s="727"/>
    </row>
    <row r="28" spans="1:14" s="87" customFormat="1" ht="42" customHeight="1" x14ac:dyDescent="0.25">
      <c r="A28" s="546"/>
      <c r="B28" s="553"/>
      <c r="C28" s="1359"/>
      <c r="D28" s="1360"/>
      <c r="E28" s="1360"/>
      <c r="F28" s="1360"/>
      <c r="G28" s="1360"/>
      <c r="H28" s="1360"/>
      <c r="I28" s="1360"/>
      <c r="J28" s="1360"/>
      <c r="K28" s="1360"/>
      <c r="L28" s="1360"/>
      <c r="M28" s="1360"/>
      <c r="N28" s="1361"/>
    </row>
    <row r="29" spans="1:14" s="85" customFormat="1" x14ac:dyDescent="0.25">
      <c r="A29" s="546"/>
      <c r="B29" s="84"/>
      <c r="C29" s="554"/>
      <c r="D29" s="555"/>
      <c r="E29" s="554"/>
      <c r="F29" s="555"/>
      <c r="J29" s="84"/>
      <c r="K29" s="84"/>
    </row>
    <row r="30" spans="1:14" s="87" customFormat="1" ht="15.75" customHeight="1" x14ac:dyDescent="0.25">
      <c r="A30" s="546" t="s">
        <v>551</v>
      </c>
      <c r="B30" s="1273" t="s">
        <v>256</v>
      </c>
      <c r="C30" s="1273"/>
      <c r="D30" s="1273"/>
      <c r="E30" s="1273"/>
      <c r="F30" s="1273"/>
      <c r="G30" s="1273"/>
      <c r="H30" s="1273"/>
      <c r="I30" s="1273"/>
      <c r="J30" s="1273"/>
      <c r="K30" s="1273"/>
      <c r="L30" s="1273"/>
      <c r="M30" s="1273"/>
      <c r="N30" s="1273"/>
    </row>
    <row r="31" spans="1:14" s="87" customFormat="1" x14ac:dyDescent="0.25">
      <c r="A31" s="546"/>
      <c r="B31" s="86"/>
      <c r="C31" s="314"/>
      <c r="D31" s="690" t="s">
        <v>39</v>
      </c>
      <c r="E31" s="314"/>
      <c r="F31" s="690" t="s">
        <v>40</v>
      </c>
      <c r="J31" s="86"/>
      <c r="K31" s="86"/>
    </row>
    <row r="32" spans="1:14" s="87" customFormat="1" ht="15.75" customHeight="1" x14ac:dyDescent="0.25">
      <c r="A32" s="546"/>
      <c r="C32" s="603" t="s">
        <v>257</v>
      </c>
      <c r="D32" s="601"/>
      <c r="E32" s="601"/>
      <c r="F32" s="601"/>
      <c r="G32" s="601"/>
      <c r="H32" s="601"/>
      <c r="I32" s="601"/>
      <c r="J32" s="601"/>
      <c r="K32" s="601"/>
      <c r="L32" s="601"/>
    </row>
    <row r="33" spans="1:256" s="87" customFormat="1" ht="42" customHeight="1" x14ac:dyDescent="0.25">
      <c r="A33" s="546"/>
      <c r="B33" s="553"/>
      <c r="C33" s="1359"/>
      <c r="D33" s="1360"/>
      <c r="E33" s="1360"/>
      <c r="F33" s="1360"/>
      <c r="G33" s="1360"/>
      <c r="H33" s="1360"/>
      <c r="I33" s="1360"/>
      <c r="J33" s="1360"/>
      <c r="K33" s="1360"/>
      <c r="L33" s="1360"/>
      <c r="M33" s="1360"/>
      <c r="N33" s="1361"/>
    </row>
    <row r="34" spans="1:256" s="85" customFormat="1" x14ac:dyDescent="0.25">
      <c r="A34" s="546"/>
      <c r="B34" s="84"/>
      <c r="C34" s="554"/>
      <c r="D34" s="555"/>
      <c r="E34" s="554"/>
      <c r="F34" s="555"/>
      <c r="J34" s="84"/>
      <c r="K34" s="84"/>
    </row>
    <row r="35" spans="1:256" s="87" customFormat="1" x14ac:dyDescent="0.25">
      <c r="A35" s="546" t="s">
        <v>552</v>
      </c>
      <c r="B35" s="1273" t="s">
        <v>258</v>
      </c>
      <c r="C35" s="1273"/>
      <c r="D35" s="1273"/>
      <c r="E35" s="1273"/>
      <c r="F35" s="1273"/>
      <c r="G35" s="1273"/>
      <c r="H35" s="1273"/>
      <c r="I35" s="1273"/>
      <c r="J35" s="1273"/>
      <c r="K35" s="1273"/>
      <c r="L35" s="1273"/>
    </row>
    <row r="36" spans="1:256" s="87" customFormat="1" x14ac:dyDescent="0.25">
      <c r="A36" s="546"/>
      <c r="B36" s="86"/>
      <c r="C36" s="314"/>
      <c r="D36" s="690" t="s">
        <v>39</v>
      </c>
      <c r="E36" s="314"/>
      <c r="F36" s="690" t="s">
        <v>40</v>
      </c>
      <c r="J36" s="86"/>
      <c r="K36" s="86"/>
    </row>
    <row r="37" spans="1:256" s="87" customFormat="1" ht="32.25" customHeight="1" x14ac:dyDescent="0.25">
      <c r="A37" s="546"/>
      <c r="C37" s="1363" t="s">
        <v>259</v>
      </c>
      <c r="D37" s="1363"/>
      <c r="E37" s="1363"/>
      <c r="F37" s="1363"/>
      <c r="G37" s="1363"/>
      <c r="H37" s="1363"/>
      <c r="I37" s="1363"/>
      <c r="J37" s="1363"/>
      <c r="K37" s="1363"/>
      <c r="L37" s="1363"/>
      <c r="M37" s="1363"/>
      <c r="N37" s="1363"/>
    </row>
    <row r="38" spans="1:256" s="87" customFormat="1" x14ac:dyDescent="0.25">
      <c r="A38" s="546"/>
      <c r="B38" s="556"/>
      <c r="C38" s="1366"/>
      <c r="D38" s="1366"/>
      <c r="E38" s="1366"/>
      <c r="F38" s="1366"/>
      <c r="G38" s="1366"/>
      <c r="H38" s="1366"/>
      <c r="I38" s="1366"/>
      <c r="J38" s="1366"/>
      <c r="K38" s="1366"/>
      <c r="L38" s="1366"/>
      <c r="M38" s="1366"/>
      <c r="N38" s="1367"/>
    </row>
    <row r="39" spans="1:256" s="87" customFormat="1" ht="42" customHeight="1" x14ac:dyDescent="0.25">
      <c r="A39" s="546"/>
      <c r="B39" s="556"/>
      <c r="C39" s="1368"/>
      <c r="D39" s="1368"/>
      <c r="E39" s="1368"/>
      <c r="F39" s="1368"/>
      <c r="G39" s="1368"/>
      <c r="H39" s="1368"/>
      <c r="I39" s="1368"/>
      <c r="J39" s="1368"/>
      <c r="K39" s="1368"/>
      <c r="L39" s="1368"/>
      <c r="M39" s="1368"/>
      <c r="N39" s="1369"/>
    </row>
    <row r="40" spans="1:256" s="85" customFormat="1" x14ac:dyDescent="0.25">
      <c r="A40" s="546"/>
      <c r="B40" s="84"/>
      <c r="C40" s="554"/>
      <c r="D40" s="555"/>
      <c r="E40" s="554"/>
      <c r="F40" s="555"/>
      <c r="J40" s="84"/>
      <c r="K40" s="84"/>
    </row>
    <row r="41" spans="1:256" s="87" customFormat="1" x14ac:dyDescent="0.25">
      <c r="A41" s="546" t="s">
        <v>554</v>
      </c>
      <c r="B41" s="1273" t="s">
        <v>260</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3"/>
      <c r="DE41" s="1273"/>
      <c r="DF41" s="1273"/>
      <c r="DG41" s="1273"/>
      <c r="DH41" s="1273"/>
      <c r="DI41" s="1273"/>
      <c r="DJ41" s="1273"/>
      <c r="DK41" s="1273"/>
      <c r="DL41" s="1273"/>
      <c r="DM41" s="1273"/>
      <c r="DN41" s="1273"/>
      <c r="DO41" s="1273"/>
      <c r="DP41" s="1273"/>
      <c r="DQ41" s="1273"/>
      <c r="DR41" s="1273"/>
      <c r="DS41" s="1273"/>
      <c r="DT41" s="1273"/>
      <c r="DU41" s="1273"/>
      <c r="DV41" s="1273"/>
      <c r="DW41" s="1273"/>
      <c r="DX41" s="1273"/>
      <c r="DY41" s="1273"/>
      <c r="DZ41" s="1273"/>
      <c r="EA41" s="1273"/>
      <c r="EB41" s="1273"/>
      <c r="EC41" s="1273"/>
      <c r="ED41" s="1273"/>
      <c r="EE41" s="1273"/>
      <c r="EF41" s="1273"/>
      <c r="EG41" s="1273"/>
      <c r="EH41" s="1273"/>
      <c r="EI41" s="1273"/>
      <c r="EJ41" s="1273"/>
      <c r="EK41" s="1273"/>
      <c r="EL41" s="1273"/>
      <c r="EM41" s="1273"/>
      <c r="EN41" s="1273"/>
      <c r="EO41" s="1273"/>
      <c r="EP41" s="1273"/>
      <c r="EQ41" s="1273"/>
      <c r="ER41" s="1273"/>
      <c r="ES41" s="1273"/>
      <c r="ET41" s="1273"/>
      <c r="EU41" s="1273"/>
      <c r="EV41" s="1273"/>
      <c r="EW41" s="1273"/>
      <c r="EX41" s="1273"/>
      <c r="EY41" s="1273"/>
      <c r="EZ41" s="1273"/>
      <c r="FA41" s="1273"/>
      <c r="FB41" s="1273"/>
      <c r="FC41" s="1273"/>
      <c r="FD41" s="1273"/>
      <c r="FE41" s="1273"/>
      <c r="FF41" s="1273"/>
      <c r="FG41" s="1273"/>
      <c r="FH41" s="1273"/>
      <c r="FI41" s="1273"/>
      <c r="FJ41" s="1273"/>
      <c r="FK41" s="1273"/>
      <c r="FL41" s="1273"/>
      <c r="FM41" s="1273"/>
      <c r="FN41" s="1273"/>
      <c r="FO41" s="1273"/>
      <c r="FP41" s="1273"/>
      <c r="FQ41" s="1273"/>
      <c r="FR41" s="1273"/>
      <c r="FS41" s="1273"/>
      <c r="FT41" s="1273"/>
      <c r="FU41" s="1273"/>
      <c r="FV41" s="1273"/>
      <c r="FW41" s="1273"/>
      <c r="FX41" s="1273"/>
      <c r="FY41" s="1273"/>
      <c r="FZ41" s="1273"/>
      <c r="GA41" s="1273"/>
      <c r="GB41" s="1273"/>
      <c r="GC41" s="1273"/>
      <c r="GD41" s="1273"/>
      <c r="GE41" s="1273"/>
      <c r="GF41" s="1273"/>
      <c r="GG41" s="1273"/>
      <c r="GH41" s="1273"/>
      <c r="GI41" s="1273"/>
      <c r="GJ41" s="1273"/>
      <c r="GK41" s="1273"/>
      <c r="GL41" s="1273"/>
      <c r="GM41" s="1273"/>
      <c r="GN41" s="1273"/>
      <c r="GO41" s="1273"/>
      <c r="GP41" s="1273"/>
      <c r="GQ41" s="1273"/>
      <c r="GR41" s="1273"/>
      <c r="GS41" s="1273"/>
      <c r="GT41" s="1273"/>
      <c r="GU41" s="1273"/>
      <c r="GV41" s="1273"/>
      <c r="GW41" s="1273"/>
      <c r="GX41" s="1273"/>
      <c r="GY41" s="1273"/>
      <c r="GZ41" s="1273"/>
      <c r="HA41" s="1273"/>
      <c r="HB41" s="1273"/>
      <c r="HC41" s="1273"/>
      <c r="HD41" s="1273"/>
      <c r="HE41" s="1273"/>
      <c r="HF41" s="1273"/>
      <c r="HG41" s="1273"/>
      <c r="HH41" s="1273"/>
      <c r="HI41" s="1273"/>
      <c r="HJ41" s="1273"/>
      <c r="HK41" s="1273"/>
      <c r="HL41" s="1273"/>
      <c r="HM41" s="1273"/>
      <c r="HN41" s="1273"/>
      <c r="HO41" s="1273"/>
      <c r="HP41" s="1273"/>
      <c r="HQ41" s="1273"/>
      <c r="HR41" s="1273"/>
      <c r="HS41" s="1273"/>
      <c r="HT41" s="1273"/>
      <c r="HU41" s="1273"/>
      <c r="HV41" s="1273"/>
      <c r="HW41" s="1273"/>
      <c r="HX41" s="1273"/>
      <c r="HY41" s="1273"/>
      <c r="HZ41" s="1273"/>
      <c r="IA41" s="1273"/>
      <c r="IB41" s="1273"/>
      <c r="IC41" s="1273"/>
      <c r="ID41" s="1273"/>
      <c r="IE41" s="1273"/>
      <c r="IF41" s="1273"/>
      <c r="IG41" s="1273"/>
      <c r="IH41" s="1273"/>
      <c r="II41" s="1273"/>
      <c r="IJ41" s="1273"/>
      <c r="IK41" s="1273"/>
      <c r="IL41" s="1273"/>
      <c r="IM41" s="1273"/>
      <c r="IN41" s="1273"/>
      <c r="IO41" s="1273"/>
      <c r="IP41" s="1273"/>
      <c r="IQ41" s="1273"/>
      <c r="IR41" s="1273"/>
      <c r="IS41" s="1273"/>
      <c r="IT41" s="1273"/>
      <c r="IU41" s="1273"/>
      <c r="IV41" s="1273"/>
    </row>
    <row r="42" spans="1:256" s="87" customFormat="1" x14ac:dyDescent="0.25">
      <c r="A42" s="546"/>
      <c r="B42" s="86"/>
      <c r="C42" s="314"/>
      <c r="D42" s="690" t="s">
        <v>39</v>
      </c>
      <c r="E42" s="314"/>
      <c r="F42" s="690" t="s">
        <v>40</v>
      </c>
      <c r="J42" s="86"/>
      <c r="K42" s="86"/>
    </row>
    <row r="43" spans="1:256" s="87" customFormat="1" ht="31.5" customHeight="1" x14ac:dyDescent="0.25">
      <c r="A43" s="546"/>
      <c r="C43" s="1363" t="s">
        <v>261</v>
      </c>
      <c r="D43" s="1363"/>
      <c r="E43" s="1363"/>
      <c r="F43" s="1363"/>
      <c r="G43" s="1363"/>
      <c r="H43" s="1363"/>
      <c r="I43" s="1363"/>
      <c r="J43" s="1363"/>
      <c r="K43" s="1363"/>
      <c r="L43" s="1363"/>
      <c r="M43" s="1363"/>
      <c r="N43" s="1363"/>
      <c r="O43" s="1362"/>
      <c r="P43" s="1362"/>
      <c r="Q43" s="1362"/>
      <c r="R43" s="1362"/>
      <c r="S43" s="1362"/>
      <c r="T43" s="1362"/>
      <c r="U43" s="1362"/>
      <c r="V43" s="1362"/>
      <c r="W43" s="1362"/>
      <c r="X43" s="1362"/>
      <c r="Y43" s="1362"/>
      <c r="Z43" s="1362"/>
      <c r="AA43" s="1362"/>
      <c r="AB43" s="1362"/>
      <c r="AC43" s="1362"/>
      <c r="AD43" s="1362"/>
      <c r="AE43" s="1362"/>
      <c r="AF43" s="1362"/>
      <c r="AG43" s="1362"/>
      <c r="AH43" s="1362"/>
      <c r="AI43" s="1362"/>
      <c r="AJ43" s="1362"/>
      <c r="AK43" s="1362"/>
      <c r="AL43" s="1362"/>
      <c r="AM43" s="1362"/>
      <c r="AN43" s="1362"/>
      <c r="AO43" s="1362"/>
      <c r="AP43" s="1362"/>
      <c r="AQ43" s="1362"/>
      <c r="AR43" s="1362"/>
      <c r="AS43" s="1362"/>
      <c r="AT43" s="1362"/>
      <c r="AU43" s="1362"/>
      <c r="AV43" s="1362"/>
      <c r="AW43" s="1362"/>
      <c r="AX43" s="1362"/>
      <c r="AY43" s="1362"/>
      <c r="AZ43" s="1362"/>
      <c r="BA43" s="1362"/>
      <c r="BB43" s="1362"/>
      <c r="BC43" s="1362"/>
      <c r="BD43" s="1362"/>
      <c r="BE43" s="1362"/>
      <c r="BF43" s="1362"/>
      <c r="BG43" s="1362"/>
      <c r="BH43" s="1362"/>
      <c r="BI43" s="1362"/>
      <c r="BJ43" s="1362"/>
      <c r="BK43" s="1362"/>
      <c r="BL43" s="1362"/>
      <c r="BM43" s="1362"/>
      <c r="BN43" s="1362"/>
      <c r="BO43" s="1362"/>
      <c r="BP43" s="1362"/>
      <c r="BQ43" s="1362"/>
      <c r="BR43" s="1362"/>
      <c r="BS43" s="1362"/>
      <c r="BT43" s="1362"/>
      <c r="BU43" s="1362"/>
      <c r="BV43" s="1362"/>
      <c r="BW43" s="1362"/>
      <c r="BX43" s="1362"/>
      <c r="BY43" s="1362"/>
      <c r="BZ43" s="1362"/>
      <c r="CA43" s="1362"/>
      <c r="CB43" s="1362"/>
      <c r="CC43" s="1362"/>
      <c r="CD43" s="1362"/>
      <c r="CE43" s="1362"/>
      <c r="CF43" s="1362"/>
      <c r="CG43" s="1362"/>
      <c r="CH43" s="1362"/>
      <c r="CI43" s="1362"/>
      <c r="CJ43" s="1362"/>
      <c r="CK43" s="1362"/>
      <c r="CL43" s="1362"/>
      <c r="CM43" s="1362"/>
      <c r="CN43" s="1362"/>
      <c r="CO43" s="1362"/>
      <c r="CP43" s="1362"/>
      <c r="CQ43" s="1362"/>
      <c r="CR43" s="1362"/>
      <c r="CS43" s="1362"/>
      <c r="CT43" s="1362"/>
      <c r="CU43" s="1362"/>
      <c r="CV43" s="1362"/>
      <c r="CW43" s="1362"/>
      <c r="CX43" s="1362"/>
      <c r="CY43" s="1362"/>
      <c r="CZ43" s="1362"/>
      <c r="DA43" s="1362"/>
      <c r="DB43" s="1362"/>
      <c r="DC43" s="1362"/>
      <c r="DD43" s="1362"/>
      <c r="DE43" s="1362"/>
      <c r="DF43" s="1362"/>
      <c r="DG43" s="1362"/>
      <c r="DH43" s="1362"/>
      <c r="DI43" s="1362"/>
      <c r="DJ43" s="1362"/>
      <c r="DK43" s="1362"/>
      <c r="DL43" s="1362"/>
      <c r="DM43" s="1362"/>
      <c r="DN43" s="1362"/>
      <c r="DO43" s="1362"/>
      <c r="DP43" s="1362"/>
      <c r="DQ43" s="1362"/>
      <c r="DR43" s="1362"/>
      <c r="DS43" s="1362"/>
      <c r="DT43" s="1362"/>
      <c r="DU43" s="1362"/>
      <c r="DV43" s="1362"/>
      <c r="DW43" s="1362"/>
      <c r="DX43" s="1362"/>
      <c r="DY43" s="1362"/>
      <c r="DZ43" s="1362"/>
      <c r="EA43" s="1362"/>
      <c r="EB43" s="1362"/>
      <c r="EC43" s="1362"/>
      <c r="ED43" s="1362"/>
      <c r="EE43" s="1362"/>
      <c r="EF43" s="1362"/>
      <c r="EG43" s="1362"/>
      <c r="EH43" s="1362"/>
      <c r="EI43" s="1362"/>
      <c r="EJ43" s="1362"/>
      <c r="EK43" s="1362"/>
      <c r="EL43" s="1362"/>
      <c r="EM43" s="1362"/>
      <c r="EN43" s="1362"/>
      <c r="EO43" s="1362"/>
      <c r="EP43" s="1362"/>
      <c r="EQ43" s="1362"/>
      <c r="ER43" s="1362"/>
      <c r="ES43" s="1362"/>
      <c r="ET43" s="1362"/>
      <c r="EU43" s="1362"/>
      <c r="EV43" s="1362"/>
      <c r="EW43" s="1362"/>
      <c r="EX43" s="1362"/>
      <c r="EY43" s="1362"/>
      <c r="EZ43" s="1362"/>
      <c r="FA43" s="1362"/>
      <c r="FB43" s="1362"/>
      <c r="FC43" s="1362"/>
      <c r="FD43" s="1362"/>
      <c r="FE43" s="1362"/>
      <c r="FF43" s="1362"/>
      <c r="FG43" s="1362"/>
      <c r="FH43" s="1362"/>
      <c r="FI43" s="1362"/>
      <c r="FJ43" s="1362"/>
      <c r="FK43" s="1362"/>
      <c r="FL43" s="1362"/>
      <c r="FM43" s="1362"/>
      <c r="FN43" s="1362"/>
      <c r="FO43" s="1362"/>
      <c r="FP43" s="1362"/>
      <c r="FQ43" s="1362"/>
      <c r="FR43" s="1362"/>
      <c r="FS43" s="1362"/>
      <c r="FT43" s="1362"/>
      <c r="FU43" s="1362"/>
      <c r="FV43" s="1362"/>
      <c r="FW43" s="1362"/>
      <c r="FX43" s="1362"/>
      <c r="FY43" s="1362"/>
      <c r="FZ43" s="1362"/>
      <c r="GA43" s="1362"/>
      <c r="GB43" s="1362"/>
      <c r="GC43" s="1362"/>
      <c r="GD43" s="1362"/>
      <c r="GE43" s="1362"/>
      <c r="GF43" s="1362"/>
      <c r="GG43" s="1362"/>
      <c r="GH43" s="1362"/>
      <c r="GI43" s="1362"/>
      <c r="GJ43" s="1362"/>
      <c r="GK43" s="1362"/>
      <c r="GL43" s="1362"/>
      <c r="GM43" s="1362"/>
      <c r="GN43" s="1362"/>
      <c r="GO43" s="1362"/>
      <c r="GP43" s="1362"/>
      <c r="GQ43" s="1362"/>
      <c r="GR43" s="1362"/>
      <c r="GS43" s="1362"/>
      <c r="GT43" s="1362"/>
      <c r="GU43" s="1362"/>
      <c r="GV43" s="1362"/>
      <c r="GW43" s="1362"/>
      <c r="GX43" s="1362"/>
      <c r="GY43" s="1362"/>
      <c r="GZ43" s="1362"/>
      <c r="HA43" s="1362"/>
      <c r="HB43" s="1362"/>
      <c r="HC43" s="1362"/>
      <c r="HD43" s="1362"/>
      <c r="HE43" s="1362"/>
      <c r="HF43" s="1362"/>
      <c r="HG43" s="1362"/>
      <c r="HH43" s="1362"/>
      <c r="HI43" s="1362"/>
      <c r="HJ43" s="1362"/>
      <c r="HK43" s="1362"/>
      <c r="HL43" s="1362"/>
      <c r="HM43" s="1362"/>
      <c r="HN43" s="1362"/>
      <c r="HO43" s="1362"/>
      <c r="HP43" s="1362"/>
      <c r="HQ43" s="1362"/>
      <c r="HR43" s="1362"/>
      <c r="HS43" s="1362"/>
      <c r="HT43" s="1362"/>
      <c r="HU43" s="1362"/>
      <c r="HV43" s="1362"/>
      <c r="HW43" s="1362"/>
      <c r="HX43" s="1362"/>
      <c r="HY43" s="1362"/>
      <c r="HZ43" s="1362"/>
      <c r="IA43" s="1362"/>
      <c r="IB43" s="1362"/>
      <c r="IC43" s="1362"/>
      <c r="ID43" s="1362"/>
      <c r="IE43" s="1362"/>
      <c r="IF43" s="1362"/>
      <c r="IG43" s="1362"/>
      <c r="IH43" s="1362"/>
      <c r="II43" s="1362"/>
      <c r="IJ43" s="1362"/>
      <c r="IK43" s="1362"/>
      <c r="IL43" s="1362"/>
      <c r="IM43" s="1362"/>
      <c r="IN43" s="1362"/>
      <c r="IO43" s="1362"/>
      <c r="IP43" s="1362"/>
      <c r="IQ43" s="1362"/>
      <c r="IR43" s="1362"/>
      <c r="IS43" s="1362"/>
      <c r="IT43" s="1362"/>
      <c r="IU43" s="1362"/>
      <c r="IV43" s="1362"/>
    </row>
    <row r="44" spans="1:256" s="87" customFormat="1" ht="42" customHeight="1" x14ac:dyDescent="0.25">
      <c r="A44" s="546"/>
      <c r="B44" s="553"/>
      <c r="C44" s="1359"/>
      <c r="D44" s="1360"/>
      <c r="E44" s="1360"/>
      <c r="F44" s="1360"/>
      <c r="G44" s="1360"/>
      <c r="H44" s="1360"/>
      <c r="I44" s="1360"/>
      <c r="J44" s="1360"/>
      <c r="K44" s="1360"/>
      <c r="L44" s="1360"/>
      <c r="M44" s="1360"/>
      <c r="N44" s="1361"/>
    </row>
    <row r="45" spans="1:256" s="85" customFormat="1" x14ac:dyDescent="0.25">
      <c r="A45" s="557"/>
      <c r="B45" s="84"/>
      <c r="C45" s="554"/>
      <c r="D45" s="555"/>
      <c r="E45" s="554"/>
      <c r="F45" s="555"/>
      <c r="J45" s="84"/>
      <c r="K45" s="84"/>
    </row>
    <row r="46" spans="1:256" s="87" customFormat="1" x14ac:dyDescent="0.25">
      <c r="A46" s="546" t="s">
        <v>555</v>
      </c>
      <c r="B46" s="1273" t="s">
        <v>1069</v>
      </c>
      <c r="C46" s="1273"/>
      <c r="D46" s="1273"/>
      <c r="E46" s="1273"/>
      <c r="F46" s="1273"/>
      <c r="G46" s="1273"/>
      <c r="H46" s="1273"/>
      <c r="I46" s="1273"/>
      <c r="J46" s="1273"/>
      <c r="K46" s="1273"/>
      <c r="L46" s="1273"/>
      <c r="M46" s="1273"/>
      <c r="N46" s="1273"/>
      <c r="O46" s="1273"/>
      <c r="P46" s="1273"/>
      <c r="Q46" s="1273"/>
      <c r="R46" s="1273"/>
      <c r="S46" s="1273"/>
      <c r="T46" s="1273"/>
      <c r="U46" s="1273"/>
      <c r="V46" s="1273"/>
      <c r="W46" s="1273"/>
      <c r="X46" s="1273"/>
      <c r="Y46" s="1273"/>
      <c r="Z46" s="1273"/>
      <c r="AA46" s="1273"/>
      <c r="AB46" s="1273"/>
      <c r="AC46" s="1273"/>
      <c r="AD46" s="1273"/>
      <c r="AE46" s="1273"/>
      <c r="AF46" s="1273"/>
      <c r="AG46" s="1273"/>
      <c r="AH46" s="1273"/>
      <c r="AI46" s="1273"/>
      <c r="AJ46" s="1273"/>
      <c r="AK46" s="1273"/>
      <c r="AL46" s="1273"/>
      <c r="AM46" s="1273"/>
      <c r="AN46" s="1273"/>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3"/>
      <c r="DD46" s="1273"/>
      <c r="DE46" s="1273"/>
      <c r="DF46" s="1273"/>
      <c r="DG46" s="1273"/>
      <c r="DH46" s="1273"/>
      <c r="DI46" s="1273"/>
      <c r="DJ46" s="1273"/>
      <c r="DK46" s="1273"/>
      <c r="DL46" s="1273"/>
      <c r="DM46" s="1273"/>
      <c r="DN46" s="1273"/>
      <c r="DO46" s="1273"/>
      <c r="DP46" s="1273"/>
      <c r="DQ46" s="1273"/>
      <c r="DR46" s="1273"/>
      <c r="DS46" s="1273"/>
      <c r="DT46" s="1273"/>
      <c r="DU46" s="1273"/>
      <c r="DV46" s="1273"/>
      <c r="DW46" s="1273"/>
      <c r="DX46" s="1273"/>
      <c r="DY46" s="1273"/>
      <c r="DZ46" s="1273"/>
      <c r="EA46" s="1273"/>
      <c r="EB46" s="1273"/>
      <c r="EC46" s="1273"/>
      <c r="ED46" s="1273"/>
      <c r="EE46" s="1273"/>
      <c r="EF46" s="1273"/>
      <c r="EG46" s="1273"/>
      <c r="EH46" s="1273"/>
      <c r="EI46" s="1273"/>
      <c r="EJ46" s="1273"/>
      <c r="EK46" s="1273"/>
      <c r="EL46" s="1273"/>
      <c r="EM46" s="1273"/>
      <c r="EN46" s="1273"/>
      <c r="EO46" s="1273"/>
      <c r="EP46" s="1273"/>
      <c r="EQ46" s="1273"/>
      <c r="ER46" s="1273"/>
      <c r="ES46" s="1273"/>
      <c r="ET46" s="1273"/>
      <c r="EU46" s="1273"/>
      <c r="EV46" s="1273"/>
      <c r="EW46" s="1273"/>
      <c r="EX46" s="1273"/>
      <c r="EY46" s="1273"/>
      <c r="EZ46" s="1273"/>
      <c r="FA46" s="1273"/>
      <c r="FB46" s="1273"/>
      <c r="FC46" s="1273"/>
      <c r="FD46" s="1273"/>
      <c r="FE46" s="1273"/>
      <c r="FF46" s="1273"/>
      <c r="FG46" s="1273"/>
      <c r="FH46" s="1273"/>
      <c r="FI46" s="1273"/>
      <c r="FJ46" s="1273"/>
      <c r="FK46" s="1273"/>
      <c r="FL46" s="1273"/>
      <c r="FM46" s="1273"/>
      <c r="FN46" s="1273"/>
      <c r="FO46" s="1273"/>
      <c r="FP46" s="1273"/>
      <c r="FQ46" s="1273"/>
      <c r="FR46" s="1273"/>
      <c r="FS46" s="1273"/>
      <c r="FT46" s="1273"/>
      <c r="FU46" s="1273"/>
      <c r="FV46" s="1273"/>
      <c r="FW46" s="1273"/>
      <c r="FX46" s="1273"/>
      <c r="FY46" s="1273"/>
      <c r="FZ46" s="1273"/>
      <c r="GA46" s="1273"/>
      <c r="GB46" s="1273"/>
      <c r="GC46" s="1273"/>
      <c r="GD46" s="1273"/>
      <c r="GE46" s="1273"/>
      <c r="GF46" s="1273"/>
      <c r="GG46" s="1273"/>
      <c r="GH46" s="1273"/>
      <c r="GI46" s="1273"/>
      <c r="GJ46" s="1273"/>
      <c r="GK46" s="1273"/>
      <c r="GL46" s="1273"/>
      <c r="GM46" s="1273"/>
      <c r="GN46" s="1273"/>
      <c r="GO46" s="1273"/>
      <c r="GP46" s="1273"/>
      <c r="GQ46" s="1273"/>
      <c r="GR46" s="1273"/>
      <c r="GS46" s="1273"/>
      <c r="GT46" s="1273"/>
      <c r="GU46" s="1273"/>
      <c r="GV46" s="1273"/>
      <c r="GW46" s="1273"/>
      <c r="GX46" s="1273"/>
      <c r="GY46" s="1273"/>
      <c r="GZ46" s="1273"/>
      <c r="HA46" s="1273"/>
      <c r="HB46" s="1273"/>
      <c r="HC46" s="1273"/>
      <c r="HD46" s="1273"/>
      <c r="HE46" s="1273"/>
      <c r="HF46" s="1273"/>
      <c r="HG46" s="1273"/>
      <c r="HH46" s="1273"/>
      <c r="HI46" s="1273"/>
      <c r="HJ46" s="1273"/>
      <c r="HK46" s="1273"/>
      <c r="HL46" s="1273"/>
      <c r="HM46" s="1273"/>
      <c r="HN46" s="1273"/>
      <c r="HO46" s="1273"/>
      <c r="HP46" s="1273"/>
      <c r="HQ46" s="1273"/>
      <c r="HR46" s="1273"/>
      <c r="HS46" s="1273"/>
      <c r="HT46" s="1273"/>
      <c r="HU46" s="1273"/>
      <c r="HV46" s="1273"/>
      <c r="HW46" s="1273"/>
      <c r="HX46" s="1273"/>
      <c r="HY46" s="1273"/>
      <c r="HZ46" s="1273"/>
      <c r="IA46" s="1273"/>
      <c r="IB46" s="1273"/>
      <c r="IC46" s="1273"/>
      <c r="ID46" s="1273"/>
      <c r="IE46" s="1273"/>
      <c r="IF46" s="1273"/>
      <c r="IG46" s="1273"/>
      <c r="IH46" s="1273"/>
      <c r="II46" s="1273"/>
      <c r="IJ46" s="1273"/>
      <c r="IK46" s="1273"/>
      <c r="IL46" s="1273"/>
      <c r="IM46" s="1273"/>
      <c r="IN46" s="1273"/>
      <c r="IO46" s="1273"/>
      <c r="IP46" s="1273"/>
      <c r="IQ46" s="1273"/>
      <c r="IR46" s="1273"/>
      <c r="IS46" s="1273"/>
      <c r="IT46" s="1273"/>
      <c r="IU46" s="1273"/>
      <c r="IV46" s="1273"/>
    </row>
    <row r="47" spans="1:256" s="87" customFormat="1" ht="19.149999999999999" customHeight="1" x14ac:dyDescent="0.25">
      <c r="A47" s="546"/>
      <c r="B47" s="86"/>
      <c r="C47" s="314"/>
      <c r="D47" s="690" t="s">
        <v>39</v>
      </c>
      <c r="E47" s="314"/>
      <c r="F47" s="690" t="s">
        <v>40</v>
      </c>
      <c r="J47" s="86"/>
      <c r="K47" s="86"/>
    </row>
    <row r="48" spans="1:256" s="87" customFormat="1" ht="48.6" customHeight="1" x14ac:dyDescent="0.25">
      <c r="A48" s="546"/>
      <c r="C48" s="1363" t="s">
        <v>1070</v>
      </c>
      <c r="D48" s="1363"/>
      <c r="E48" s="1363"/>
      <c r="F48" s="1363"/>
      <c r="G48" s="1363"/>
      <c r="H48" s="1363"/>
      <c r="I48" s="1363"/>
      <c r="J48" s="1363"/>
      <c r="K48" s="1363"/>
      <c r="L48" s="1363"/>
      <c r="M48" s="1363"/>
      <c r="N48" s="1363"/>
      <c r="O48" s="1362"/>
      <c r="P48" s="1362"/>
      <c r="Q48" s="1362"/>
      <c r="R48" s="1362"/>
      <c r="S48" s="1362"/>
      <c r="T48" s="1362"/>
      <c r="U48" s="1362"/>
      <c r="V48" s="1362"/>
      <c r="W48" s="1362"/>
      <c r="X48" s="1362"/>
      <c r="Y48" s="1362"/>
      <c r="Z48" s="1362"/>
      <c r="AA48" s="1362"/>
      <c r="AB48" s="1362"/>
      <c r="AC48" s="1362"/>
      <c r="AD48" s="1362"/>
      <c r="AE48" s="1362"/>
      <c r="AF48" s="1362"/>
      <c r="AG48" s="1362"/>
      <c r="AH48" s="1362"/>
      <c r="AI48" s="1362"/>
      <c r="AJ48" s="1362"/>
      <c r="AK48" s="1362"/>
      <c r="AL48" s="1362"/>
      <c r="AM48" s="1362"/>
      <c r="AN48" s="1362"/>
      <c r="AO48" s="1362"/>
      <c r="AP48" s="1362"/>
      <c r="AQ48" s="1362"/>
      <c r="AR48" s="1362"/>
      <c r="AS48" s="1362"/>
      <c r="AT48" s="1362"/>
      <c r="AU48" s="1362"/>
      <c r="AV48" s="1362"/>
      <c r="AW48" s="1362"/>
      <c r="AX48" s="1362"/>
      <c r="AY48" s="1362"/>
      <c r="AZ48" s="1362"/>
      <c r="BA48" s="1362"/>
      <c r="BB48" s="1362"/>
      <c r="BC48" s="1362"/>
      <c r="BD48" s="1362"/>
      <c r="BE48" s="1362"/>
      <c r="BF48" s="1362"/>
      <c r="BG48" s="1362"/>
      <c r="BH48" s="1362"/>
      <c r="BI48" s="1362"/>
      <c r="BJ48" s="1362"/>
      <c r="BK48" s="1362"/>
      <c r="BL48" s="1362"/>
      <c r="BM48" s="1362"/>
      <c r="BN48" s="1362"/>
      <c r="BO48" s="1362"/>
      <c r="BP48" s="1362"/>
      <c r="BQ48" s="1362"/>
      <c r="BR48" s="1362"/>
      <c r="BS48" s="1362"/>
      <c r="BT48" s="1362"/>
      <c r="BU48" s="1362"/>
      <c r="BV48" s="1362"/>
      <c r="BW48" s="1362"/>
      <c r="BX48" s="1362"/>
      <c r="BY48" s="1362"/>
      <c r="BZ48" s="1362"/>
      <c r="CA48" s="1362"/>
      <c r="CB48" s="1362"/>
      <c r="CC48" s="1362"/>
      <c r="CD48" s="1362"/>
      <c r="CE48" s="1362"/>
      <c r="CF48" s="1362"/>
      <c r="CG48" s="1362"/>
      <c r="CH48" s="1362"/>
      <c r="CI48" s="1362"/>
      <c r="CJ48" s="1362"/>
      <c r="CK48" s="1362"/>
      <c r="CL48" s="1362"/>
      <c r="CM48" s="1362"/>
      <c r="CN48" s="1362"/>
      <c r="CO48" s="1362"/>
      <c r="CP48" s="1362"/>
      <c r="CQ48" s="1362"/>
      <c r="CR48" s="1362"/>
      <c r="CS48" s="1362"/>
      <c r="CT48" s="1362"/>
      <c r="CU48" s="1362"/>
      <c r="CV48" s="1362"/>
      <c r="CW48" s="1362"/>
      <c r="CX48" s="1362"/>
      <c r="CY48" s="1362"/>
      <c r="CZ48" s="1362"/>
      <c r="DA48" s="1362"/>
      <c r="DB48" s="1362"/>
      <c r="DC48" s="1362"/>
      <c r="DD48" s="1362"/>
      <c r="DE48" s="1362"/>
      <c r="DF48" s="1362"/>
      <c r="DG48" s="1362"/>
      <c r="DH48" s="1362"/>
      <c r="DI48" s="1362"/>
      <c r="DJ48" s="1362"/>
      <c r="DK48" s="1362"/>
      <c r="DL48" s="1362"/>
      <c r="DM48" s="1362"/>
      <c r="DN48" s="1362"/>
      <c r="DO48" s="1362"/>
      <c r="DP48" s="1362"/>
      <c r="DQ48" s="1362"/>
      <c r="DR48" s="1362"/>
      <c r="DS48" s="1362"/>
      <c r="DT48" s="1362"/>
      <c r="DU48" s="1362"/>
      <c r="DV48" s="1362"/>
      <c r="DW48" s="1362"/>
      <c r="DX48" s="1362"/>
      <c r="DY48" s="1362"/>
      <c r="DZ48" s="1362"/>
      <c r="EA48" s="1362"/>
      <c r="EB48" s="1362"/>
      <c r="EC48" s="1362"/>
      <c r="ED48" s="1362"/>
      <c r="EE48" s="1362"/>
      <c r="EF48" s="1362"/>
      <c r="EG48" s="1362"/>
      <c r="EH48" s="1362"/>
      <c r="EI48" s="1362"/>
      <c r="EJ48" s="1362"/>
      <c r="EK48" s="1362"/>
      <c r="EL48" s="1362"/>
      <c r="EM48" s="1362"/>
      <c r="EN48" s="1362"/>
      <c r="EO48" s="1362"/>
      <c r="EP48" s="1362"/>
      <c r="EQ48" s="1362"/>
      <c r="ER48" s="1362"/>
      <c r="ES48" s="1362"/>
      <c r="ET48" s="1362"/>
      <c r="EU48" s="1362"/>
      <c r="EV48" s="1362"/>
      <c r="EW48" s="1362"/>
      <c r="EX48" s="1362"/>
      <c r="EY48" s="1362"/>
      <c r="EZ48" s="1362"/>
      <c r="FA48" s="1362"/>
      <c r="FB48" s="1362"/>
      <c r="FC48" s="1362"/>
      <c r="FD48" s="1362"/>
      <c r="FE48" s="1362"/>
      <c r="FF48" s="1362"/>
      <c r="FG48" s="1362"/>
      <c r="FH48" s="1362"/>
      <c r="FI48" s="1362"/>
      <c r="FJ48" s="1362"/>
      <c r="FK48" s="1362"/>
      <c r="FL48" s="1362"/>
      <c r="FM48" s="1362"/>
      <c r="FN48" s="1362"/>
      <c r="FO48" s="1362"/>
      <c r="FP48" s="1362"/>
      <c r="FQ48" s="1362"/>
      <c r="FR48" s="1362"/>
      <c r="FS48" s="1362"/>
      <c r="FT48" s="1362"/>
      <c r="FU48" s="1362"/>
      <c r="FV48" s="1362"/>
      <c r="FW48" s="1362"/>
      <c r="FX48" s="1362"/>
      <c r="FY48" s="1362"/>
      <c r="FZ48" s="1362"/>
      <c r="GA48" s="1362"/>
      <c r="GB48" s="1362"/>
      <c r="GC48" s="1362"/>
      <c r="GD48" s="1362"/>
      <c r="GE48" s="1362"/>
      <c r="GF48" s="1362"/>
      <c r="GG48" s="1362"/>
      <c r="GH48" s="1362"/>
      <c r="GI48" s="1362"/>
      <c r="GJ48" s="1362"/>
      <c r="GK48" s="1362"/>
      <c r="GL48" s="1362"/>
      <c r="GM48" s="1362"/>
      <c r="GN48" s="1362"/>
      <c r="GO48" s="1362"/>
      <c r="GP48" s="1362"/>
      <c r="GQ48" s="1362"/>
      <c r="GR48" s="1362"/>
      <c r="GS48" s="1362"/>
      <c r="GT48" s="1362"/>
      <c r="GU48" s="1362"/>
      <c r="GV48" s="1362"/>
      <c r="GW48" s="1362"/>
      <c r="GX48" s="1362"/>
      <c r="GY48" s="1362"/>
      <c r="GZ48" s="1362"/>
      <c r="HA48" s="1362"/>
      <c r="HB48" s="1362"/>
      <c r="HC48" s="1362"/>
      <c r="HD48" s="1362"/>
      <c r="HE48" s="1362"/>
      <c r="HF48" s="1362"/>
      <c r="HG48" s="1362"/>
      <c r="HH48" s="1362"/>
      <c r="HI48" s="1362"/>
      <c r="HJ48" s="1362"/>
      <c r="HK48" s="1362"/>
      <c r="HL48" s="1362"/>
      <c r="HM48" s="1362"/>
      <c r="HN48" s="1362"/>
      <c r="HO48" s="1362"/>
      <c r="HP48" s="1362"/>
      <c r="HQ48" s="1362"/>
      <c r="HR48" s="1362"/>
      <c r="HS48" s="1362"/>
      <c r="HT48" s="1362"/>
      <c r="HU48" s="1362"/>
      <c r="HV48" s="1362"/>
      <c r="HW48" s="1362"/>
      <c r="HX48" s="1362"/>
      <c r="HY48" s="1362"/>
      <c r="HZ48" s="1362"/>
      <c r="IA48" s="1362"/>
      <c r="IB48" s="1362"/>
      <c r="IC48" s="1362"/>
      <c r="ID48" s="1362"/>
      <c r="IE48" s="1362"/>
      <c r="IF48" s="1362"/>
      <c r="IG48" s="1362"/>
      <c r="IH48" s="1362"/>
      <c r="II48" s="1362"/>
      <c r="IJ48" s="1362"/>
      <c r="IK48" s="1362"/>
      <c r="IL48" s="1362"/>
      <c r="IM48" s="1362"/>
      <c r="IN48" s="1362"/>
      <c r="IO48" s="1362"/>
      <c r="IP48" s="1362"/>
      <c r="IQ48" s="1362"/>
      <c r="IR48" s="1362"/>
      <c r="IS48" s="1362"/>
      <c r="IT48" s="1362"/>
      <c r="IU48" s="1362"/>
      <c r="IV48" s="1362"/>
    </row>
    <row r="49" spans="1:14" s="87" customFormat="1" ht="42" customHeight="1" x14ac:dyDescent="0.25">
      <c r="A49" s="546"/>
      <c r="B49" s="553"/>
      <c r="C49" s="1359"/>
      <c r="D49" s="1360"/>
      <c r="E49" s="1360"/>
      <c r="F49" s="1360"/>
      <c r="G49" s="1360"/>
      <c r="H49" s="1360"/>
      <c r="I49" s="1360"/>
      <c r="J49" s="1360"/>
      <c r="K49" s="1360"/>
      <c r="L49" s="1360"/>
      <c r="M49" s="1360"/>
      <c r="N49" s="1361"/>
    </row>
  </sheetData>
  <sheetProtection formatCells="0" formatColumns="0" formatRows="0" insertColumns="0" insertRows="0"/>
  <mergeCells count="107">
    <mergeCell ref="A1:N1"/>
    <mergeCell ref="HB43:HN43"/>
    <mergeCell ref="CO43:DA43"/>
    <mergeCell ref="DB43:DN43"/>
    <mergeCell ref="DO43:EA43"/>
    <mergeCell ref="EB43:EN43"/>
    <mergeCell ref="EO43:FA43"/>
    <mergeCell ref="O43:AA43"/>
    <mergeCell ref="AB43:AN43"/>
    <mergeCell ref="AO43:BA43"/>
    <mergeCell ref="BB43:BN43"/>
    <mergeCell ref="BO43:CA43"/>
    <mergeCell ref="DB41:DN41"/>
    <mergeCell ref="DO41:EA41"/>
    <mergeCell ref="AO41:BA41"/>
    <mergeCell ref="BB41:BN41"/>
    <mergeCell ref="CB43:CN43"/>
    <mergeCell ref="EB41:EN41"/>
    <mergeCell ref="EO41:FA41"/>
    <mergeCell ref="A2:N2"/>
    <mergeCell ref="BO41:CA41"/>
    <mergeCell ref="CB41:CN41"/>
    <mergeCell ref="CO41:DA41"/>
    <mergeCell ref="C38:N39"/>
    <mergeCell ref="C44:N44"/>
    <mergeCell ref="C43:N43"/>
    <mergeCell ref="B4:L4"/>
    <mergeCell ref="D5:L5"/>
    <mergeCell ref="D6:L6"/>
    <mergeCell ref="D7:L7"/>
    <mergeCell ref="D8:L8"/>
    <mergeCell ref="B30:N30"/>
    <mergeCell ref="B35:L35"/>
    <mergeCell ref="C28:N28"/>
    <mergeCell ref="C33:N33"/>
    <mergeCell ref="B16:L16"/>
    <mergeCell ref="B17:N17"/>
    <mergeCell ref="B18:N18"/>
    <mergeCell ref="B20:L20"/>
    <mergeCell ref="D9:L9"/>
    <mergeCell ref="H10:N10"/>
    <mergeCell ref="IO43:IV43"/>
    <mergeCell ref="FB41:FN41"/>
    <mergeCell ref="FO41:GA41"/>
    <mergeCell ref="GB41:GN41"/>
    <mergeCell ref="GO41:HA41"/>
    <mergeCell ref="HB41:HN41"/>
    <mergeCell ref="HO41:IA41"/>
    <mergeCell ref="FB43:FN43"/>
    <mergeCell ref="IB41:IN41"/>
    <mergeCell ref="IO41:IV41"/>
    <mergeCell ref="FO43:GA43"/>
    <mergeCell ref="GB43:GN43"/>
    <mergeCell ref="GO43:HA43"/>
    <mergeCell ref="IB43:IN43"/>
    <mergeCell ref="HO43:IA43"/>
    <mergeCell ref="B12:N12"/>
    <mergeCell ref="B13:N13"/>
    <mergeCell ref="B14:N14"/>
    <mergeCell ref="BO46:CA46"/>
    <mergeCell ref="CB46:CN46"/>
    <mergeCell ref="CO46:DA46"/>
    <mergeCell ref="DB46:DN46"/>
    <mergeCell ref="DO46:EA46"/>
    <mergeCell ref="B46:N46"/>
    <mergeCell ref="O46:AA46"/>
    <mergeCell ref="AB46:AN46"/>
    <mergeCell ref="AO46:BA46"/>
    <mergeCell ref="BB46:BN46"/>
    <mergeCell ref="C37:N37"/>
    <mergeCell ref="B41:N41"/>
    <mergeCell ref="O41:AA41"/>
    <mergeCell ref="AB41:AN41"/>
    <mergeCell ref="B25:N25"/>
    <mergeCell ref="C22:N22"/>
    <mergeCell ref="C23:N23"/>
    <mergeCell ref="GO46:HA46"/>
    <mergeCell ref="HB46:HN46"/>
    <mergeCell ref="HO46:IA46"/>
    <mergeCell ref="IB46:IN46"/>
    <mergeCell ref="IO46:IV46"/>
    <mergeCell ref="EB46:EN46"/>
    <mergeCell ref="EO46:FA46"/>
    <mergeCell ref="FB46:FN46"/>
    <mergeCell ref="FO46:GA46"/>
    <mergeCell ref="GB46:GN46"/>
    <mergeCell ref="C49:N49"/>
    <mergeCell ref="GO48:HA48"/>
    <mergeCell ref="HB48:HN48"/>
    <mergeCell ref="HO48:IA48"/>
    <mergeCell ref="IB48:IN48"/>
    <mergeCell ref="IO48:IV48"/>
    <mergeCell ref="EB48:EN48"/>
    <mergeCell ref="EO48:FA48"/>
    <mergeCell ref="FB48:FN48"/>
    <mergeCell ref="FO48:GA48"/>
    <mergeCell ref="GB48:GN48"/>
    <mergeCell ref="BO48:CA48"/>
    <mergeCell ref="CB48:CN48"/>
    <mergeCell ref="CO48:DA48"/>
    <mergeCell ref="DB48:DN48"/>
    <mergeCell ref="DO48:EA48"/>
    <mergeCell ref="C48:N48"/>
    <mergeCell ref="O48:AA48"/>
    <mergeCell ref="AB48:AN48"/>
    <mergeCell ref="AO48:BA48"/>
    <mergeCell ref="BB48:BN48"/>
  </mergeCells>
  <printOptions horizontalCentered="1"/>
  <pageMargins left="0.7" right="0.7" top="0.75" bottom="0.75" header="0.3" footer="0.3"/>
  <pageSetup scale="92" fitToHeight="0" orientation="portrait" r:id="rId1"/>
  <headerFooter>
    <oddFooter>&amp;R&amp;A, &amp;P</oddFooter>
  </headerFooter>
  <rowBreaks count="1" manualBreakCount="1">
    <brk id="19" max="13" man="1"/>
  </rowBreaks>
  <ignoredErrors>
    <ignoredError sqref="A4 A12 A16 A20 A25 A30 A35 A4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6"/>
  <sheetViews>
    <sheetView workbookViewId="0"/>
  </sheetViews>
  <sheetFormatPr defaultColWidth="9.140625" defaultRowHeight="15" x14ac:dyDescent="0.25"/>
  <cols>
    <col min="1" max="1" width="1.7109375" style="731" customWidth="1"/>
    <col min="2" max="2" width="3.5703125" style="731" customWidth="1"/>
    <col min="3" max="3" width="8.7109375" style="731" customWidth="1"/>
    <col min="4" max="4" width="67.42578125" style="731" bestFit="1" customWidth="1"/>
    <col min="5" max="5" width="35.5703125" style="734" bestFit="1" customWidth="1"/>
    <col min="6" max="6" width="6.5703125" style="731" bestFit="1" customWidth="1"/>
    <col min="7" max="7" width="3.28515625" style="731" customWidth="1"/>
    <col min="8" max="8" width="1.7109375" style="731" customWidth="1"/>
    <col min="9" max="16384" width="9.140625" style="731"/>
  </cols>
  <sheetData>
    <row r="1" spans="1:5" ht="18.75" x14ac:dyDescent="0.3">
      <c r="A1" s="728" t="s">
        <v>868</v>
      </c>
      <c r="B1" s="729"/>
      <c r="C1" s="729"/>
      <c r="D1" s="729"/>
      <c r="E1" s="730"/>
    </row>
    <row r="2" spans="1:5" ht="18.75" x14ac:dyDescent="0.25">
      <c r="A2" s="729"/>
      <c r="B2" s="729"/>
      <c r="C2" s="732" t="s">
        <v>869</v>
      </c>
      <c r="D2" s="729"/>
      <c r="E2" s="730"/>
    </row>
    <row r="3" spans="1:5" ht="18.75" x14ac:dyDescent="0.25">
      <c r="A3" s="729"/>
      <c r="B3" s="729"/>
      <c r="C3" s="732" t="s">
        <v>1013</v>
      </c>
      <c r="D3" s="729"/>
      <c r="E3" s="730"/>
    </row>
    <row r="4" spans="1:5" ht="60" x14ac:dyDescent="0.25">
      <c r="A4" s="729"/>
      <c r="B4" s="729"/>
      <c r="C4" s="729"/>
      <c r="D4" s="733" t="s">
        <v>871</v>
      </c>
      <c r="E4" s="730"/>
    </row>
    <row r="5" spans="1:5" x14ac:dyDescent="0.25">
      <c r="A5" s="729"/>
      <c r="B5" s="729"/>
      <c r="C5" s="729"/>
      <c r="D5" s="729"/>
      <c r="E5" s="730"/>
    </row>
    <row r="6" spans="1:5" x14ac:dyDescent="0.25">
      <c r="A6" s="729"/>
      <c r="B6" s="729"/>
      <c r="C6" s="729"/>
      <c r="D6" s="729"/>
      <c r="E6" s="730"/>
    </row>
  </sheetData>
  <sheetProtection formatCells="0" formatColumns="0" formatRows="0"/>
  <dataConsolidate/>
  <printOptions horizontalCentered="1"/>
  <pageMargins left="0.7" right="0.7" top="0.75" bottom="0.75" header="0.3" footer="0.3"/>
  <pageSetup scale="77" fitToHeight="0" orientation="portrait" r:id="rId1"/>
  <headerFooter>
    <oddHeader>&amp;C&amp;"Arial,Bold"&amp;14Form 2A
Evergreen Checklist - Rural Project (NC)</oddHeader>
    <oddFooter>&amp;RRural NC - ESDS v2.2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27</vt:i4>
      </vt:variant>
    </vt:vector>
  </HeadingPairs>
  <TitlesOfParts>
    <vt:vector size="55" baseType="lpstr">
      <vt:lpstr>Application Checklist</vt:lpstr>
      <vt:lpstr>Portfolio Checklist</vt:lpstr>
      <vt:lpstr>Signature Page</vt:lpstr>
      <vt:lpstr>App Fee</vt:lpstr>
      <vt:lpstr>1A Summary</vt:lpstr>
      <vt:lpstr>1B Units &amp; SF</vt:lpstr>
      <vt:lpstr>1C Buildings</vt:lpstr>
      <vt:lpstr>2A Description</vt:lpstr>
      <vt:lpstr>2B ESDS</vt:lpstr>
      <vt:lpstr>2C Acquisition Credit</vt:lpstr>
      <vt:lpstr>3 Population</vt:lpstr>
      <vt:lpstr>4 Relocation</vt:lpstr>
      <vt:lpstr>5 Timeline</vt:lpstr>
      <vt:lpstr>6A Sources and Uses</vt:lpstr>
      <vt:lpstr>TDC Limit Hidden</vt:lpstr>
      <vt:lpstr>6B LIHTC Budget</vt:lpstr>
      <vt:lpstr>6C LIHTC Calc</vt:lpstr>
      <vt:lpstr>6D TDC Limit</vt:lpstr>
      <vt:lpstr>7A Financing Terms</vt:lpstr>
      <vt:lpstr>7B Historic Tax Credits</vt:lpstr>
      <vt:lpstr>8A Rents</vt:lpstr>
      <vt:lpstr>8B Pro Forma</vt:lpstr>
      <vt:lpstr>9A Ownership</vt:lpstr>
      <vt:lpstr>9B Property Mgmt</vt:lpstr>
      <vt:lpstr>9C Contacts</vt:lpstr>
      <vt:lpstr>9C ID of Interest</vt:lpstr>
      <vt:lpstr>10 Scoring </vt:lpstr>
      <vt:lpstr>hidden - ScoringLists</vt:lpstr>
      <vt:lpstr>LIH40percent</vt:lpstr>
      <vt:lpstr>LIH50percent</vt:lpstr>
      <vt:lpstr>LIH60percent</vt:lpstr>
      <vt:lpstr>location_eff</vt:lpstr>
      <vt:lpstr>lower_income</vt:lpstr>
      <vt:lpstr>'1A Summary'!Print_Area</vt:lpstr>
      <vt:lpstr>'1B Units &amp; SF'!Print_Area</vt:lpstr>
      <vt:lpstr>'1C Buildings'!Print_Area</vt:lpstr>
      <vt:lpstr>'2A Description'!Print_Area</vt:lpstr>
      <vt:lpstr>'2C Acquisition Credit'!Print_Area</vt:lpstr>
      <vt:lpstr>'3 Population'!Print_Area</vt:lpstr>
      <vt:lpstr>'5 Timeline'!Print_Area</vt:lpstr>
      <vt:lpstr>'6A Sources and Uses'!Print_Area</vt:lpstr>
      <vt:lpstr>'6B LIHTC Budget'!Print_Area</vt:lpstr>
      <vt:lpstr>'7A Financing Terms'!Print_Area</vt:lpstr>
      <vt:lpstr>'8A Rents'!Print_Area</vt:lpstr>
      <vt:lpstr>'8B Pro Forma'!Print_Area</vt:lpstr>
      <vt:lpstr>'9A Ownership'!Print_Area</vt:lpstr>
      <vt:lpstr>'9B Property Mgmt'!Print_Area</vt:lpstr>
      <vt:lpstr>'9C Contacts'!Print_Area</vt:lpstr>
      <vt:lpstr>'9C ID of Interest'!Print_Area</vt:lpstr>
      <vt:lpstr>'App Fee'!Print_Area</vt:lpstr>
      <vt:lpstr>'Application Checklist'!Print_Area</vt:lpstr>
      <vt:lpstr>'Signature Page'!Print_Area</vt:lpstr>
      <vt:lpstr>'6A Sources and Uses'!Print_Titles</vt:lpstr>
      <vt:lpstr>Select_from_list</vt:lpstr>
      <vt:lpstr>TDC_Limits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2018-01-29T21:36:30Z</dcterms:created>
  <dcterms:modified xsi:type="dcterms:W3CDTF">2018-01-29T21:36:51Z</dcterms:modified>
</cp:coreProperties>
</file>